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2\Q3\"/>
    </mc:Choice>
  </mc:AlternateContent>
  <xr:revisionPtr revIDLastSave="0" documentId="13_ncr:1_{D4C195C0-4A5D-4724-804A-CBA03A29E194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58" l="1"/>
  <c r="F14" i="158"/>
  <c r="C14" i="158"/>
  <c r="K10" i="158" l="1"/>
  <c r="K11" i="158"/>
  <c r="K9" i="158" s="1"/>
  <c r="K12" i="158"/>
  <c r="K13" i="158"/>
  <c r="J9" i="158"/>
  <c r="J14" i="158"/>
  <c r="H10" i="158"/>
  <c r="H11" i="158"/>
  <c r="H12" i="158"/>
  <c r="H13" i="158"/>
  <c r="G9" i="158"/>
  <c r="G14" i="158"/>
  <c r="E10" i="158"/>
  <c r="E11" i="158"/>
  <c r="E12" i="158"/>
  <c r="E13" i="158"/>
  <c r="D14" i="158"/>
  <c r="I9" i="184"/>
  <c r="I10" i="184"/>
  <c r="I11" i="184"/>
  <c r="I12" i="184"/>
  <c r="I13" i="184"/>
  <c r="I14" i="184"/>
  <c r="C15" i="184"/>
  <c r="E15" i="184"/>
  <c r="G15" i="184"/>
  <c r="I15" i="184"/>
  <c r="I16" i="184"/>
  <c r="H16" i="184"/>
  <c r="G16" i="184"/>
  <c r="F16" i="184"/>
  <c r="E16" i="184"/>
  <c r="D16" i="184"/>
  <c r="C16" i="184"/>
  <c r="F19" i="182"/>
  <c r="F18" i="182"/>
  <c r="F17" i="182"/>
  <c r="F8" i="182"/>
  <c r="F9" i="182"/>
  <c r="F10" i="182"/>
  <c r="F11" i="182"/>
  <c r="F12" i="182"/>
  <c r="F13" i="182"/>
  <c r="F14" i="182"/>
  <c r="F15" i="182"/>
  <c r="F16" i="182"/>
  <c r="E16" i="182"/>
  <c r="D16" i="182"/>
  <c r="C16" i="182"/>
  <c r="F8" i="175"/>
  <c r="I8" i="175"/>
  <c r="F9" i="175"/>
  <c r="I9" i="175"/>
  <c r="I10" i="175"/>
  <c r="H10" i="175"/>
  <c r="G10" i="175"/>
  <c r="F10" i="175"/>
  <c r="E10" i="175"/>
  <c r="D10" i="175"/>
  <c r="C10" i="175"/>
  <c r="C18" i="175"/>
  <c r="D18" i="175"/>
  <c r="E18" i="175"/>
  <c r="F18" i="175"/>
  <c r="G18" i="175"/>
  <c r="H18" i="175"/>
  <c r="H17" i="175"/>
  <c r="H16" i="175"/>
  <c r="H15" i="175"/>
  <c r="C9" i="160"/>
  <c r="C8" i="169"/>
  <c r="F20" i="190"/>
  <c r="E20" i="190"/>
  <c r="C20" i="190"/>
  <c r="B20" i="190"/>
  <c r="F12" i="190"/>
  <c r="E12" i="190"/>
  <c r="C12" i="190"/>
  <c r="B12" i="190"/>
  <c r="G20" i="159"/>
  <c r="F20" i="159"/>
  <c r="E20" i="159"/>
  <c r="D20" i="159"/>
  <c r="C20" i="159"/>
  <c r="C18" i="169"/>
  <c r="E18" i="169"/>
  <c r="E8" i="169"/>
  <c r="E12" i="169"/>
  <c r="D18" i="169"/>
  <c r="F18" i="169"/>
  <c r="G18" i="169"/>
  <c r="H18" i="169"/>
  <c r="D8" i="169"/>
  <c r="F8" i="169"/>
  <c r="F12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/>
  <c r="F31" i="162"/>
  <c r="F30" i="162"/>
  <c r="F29" i="162"/>
  <c r="F28" i="162"/>
  <c r="D31" i="162"/>
  <c r="D32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D9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D12" i="169"/>
  <c r="D20" i="169"/>
  <c r="D23" i="169"/>
  <c r="G12" i="169"/>
  <c r="C12" i="169"/>
  <c r="E11" i="168"/>
  <c r="D11" i="168"/>
  <c r="C11" i="168"/>
  <c r="C11" i="172"/>
  <c r="F32" i="162"/>
  <c r="F12" i="163"/>
  <c r="D12" i="163"/>
  <c r="C26" i="162"/>
  <c r="C36" i="162"/>
  <c r="D25" i="162"/>
  <c r="D18" i="162"/>
  <c r="F25" i="162"/>
  <c r="E26" i="162"/>
  <c r="E36" i="162"/>
  <c r="F18" i="162"/>
  <c r="H25" i="162"/>
  <c r="G26" i="162"/>
  <c r="G36" i="162"/>
  <c r="H18" i="162"/>
  <c r="D26" i="162"/>
  <c r="D36" i="162"/>
  <c r="F26" i="162"/>
  <c r="F36" i="162"/>
  <c r="H26" i="162"/>
  <c r="H36" i="162"/>
  <c r="K14" i="158" l="1"/>
  <c r="H9" i="158"/>
  <c r="H14" i="158" s="1"/>
  <c r="E9" i="158"/>
  <c r="E14" i="158" s="1"/>
  <c r="G20" i="169"/>
  <c r="G23" i="169" s="1"/>
  <c r="E20" i="169"/>
  <c r="E23" i="169" s="1"/>
  <c r="C20" i="169"/>
  <c r="C23" i="169" s="1"/>
</calcChain>
</file>

<file path=xl/sharedStrings.xml><?xml version="1.0" encoding="utf-8"?>
<sst xmlns="http://schemas.openxmlformats.org/spreadsheetml/2006/main" count="1197" uniqueCount="665">
  <si>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</si>
  <si>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</si>
  <si>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</si>
  <si>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</si>
  <si>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</si>
  <si>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</si>
  <si>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</si>
  <si>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</si>
  <si>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</si>
  <si>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</si>
  <si>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</si>
  <si>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</si>
  <si>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</si>
  <si>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</si>
  <si>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</si>
  <si>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</si>
  <si>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</si>
  <si>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</si>
  <si>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</si>
  <si>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</si>
  <si>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</si>
  <si>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</si>
  <si>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</si>
  <si>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</si>
  <si>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</si>
  <si>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</si>
  <si>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</si>
  <si>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</si>
  <si>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</si>
  <si>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</si>
  <si>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</si>
  <si>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</si>
  <si>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</si>
  <si>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</si>
  <si>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</si>
  <si>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</si>
  <si>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</si>
  <si>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</si>
  <si>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</si>
  <si>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</si>
  <si>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</si>
  <si>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</si>
  <si>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</si>
  <si>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</si>
  <si>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</si>
  <si>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</si>
  <si>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</si>
  <si>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</si>
  <si>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</si>
  <si>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</si>
  <si>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</si>
  <si>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</si>
  <si>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</si>
  <si>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</si>
  <si>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</si>
  <si>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</si>
  <si>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</si>
  <si>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</si>
  <si>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</si>
  <si>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</si>
  <si>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</si>
  <si>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</si>
  <si>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</si>
  <si>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</si>
  <si>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</si>
  <si>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</si>
  <si>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</si>
  <si>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</si>
  <si>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</si>
  <si>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</si>
  <si>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</si>
  <si>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</si>
  <si>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</si>
  <si>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</si>
  <si>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</si>
  <si>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</si>
  <si>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</si>
  <si>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</si>
  <si>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</si>
  <si>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</si>
  <si>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</si>
  <si>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</si>
  <si>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</si>
  <si>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</si>
  <si>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</si>
  <si>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</si>
  <si>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</si>
  <si>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</si>
  <si>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</si>
  <si>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</si>
  <si>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</si>
  <si>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</si>
  <si>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</si>
  <si>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</si>
  <si>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</si>
  <si>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</si>
  <si>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</si>
  <si>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</si>
  <si>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</si>
  <si>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</si>
  <si>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</si>
  <si>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</si>
  <si>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</si>
  <si>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</si>
  <si>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</si>
  <si>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</si>
  <si>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</si>
  <si>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</si>
  <si>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</si>
  <si>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</si>
  <si>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</si>
  <si>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</si>
  <si>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</si>
  <si>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</si>
  <si>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</si>
  <si>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</si>
  <si>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</si>
  <si>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</si>
  <si>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</si>
  <si>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</si>
  <si>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</si>
  <si>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</si>
  <si>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</si>
  <si>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</si>
  <si>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</si>
  <si>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</si>
  <si>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</si>
  <si>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</si>
  <si>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</si>
  <si>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</si>
  <si>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</si>
  <si>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</si>
  <si>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</si>
  <si>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</si>
  <si>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</si>
  <si>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</si>
  <si>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</si>
  <si>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</si>
  <si>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</si>
  <si>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</si>
  <si>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</si>
  <si>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</si>
  <si>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</si>
  <si>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</si>
  <si>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</si>
  <si>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</si>
  <si>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</si>
  <si>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</si>
  <si>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</si>
  <si>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</si>
  <si>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</si>
  <si>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</si>
  <si>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</si>
  <si>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</si>
  <si>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</si>
  <si>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</si>
  <si>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</si>
  <si>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</si>
  <si>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</si>
  <si>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</si>
  <si>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</si>
  <si>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</si>
  <si>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</si>
  <si>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</si>
  <si>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</si>
  <si>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</si>
  <si>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</si>
  <si>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</si>
  <si>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</si>
  <si>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</si>
  <si>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</si>
  <si>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</si>
  <si>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</si>
  <si>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</si>
  <si>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</si>
  <si>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</si>
  <si>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</si>
  <si>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</si>
  <si>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</si>
  <si>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</si>
  <si>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</si>
  <si>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</si>
  <si>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</si>
  <si>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</si>
  <si>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</si>
  <si>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</si>
  <si>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</si>
  <si>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</si>
  <si>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</si>
  <si>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</si>
  <si>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</si>
  <si>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</si>
  <si>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</si>
  <si>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</si>
  <si>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</si>
  <si>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</si>
  <si>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</si>
  <si>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</si>
  <si>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</si>
  <si>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</si>
  <si>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</si>
  <si>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</si>
  <si>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</si>
  <si>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</si>
  <si>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</si>
  <si>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</si>
  <si>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</si>
  <si>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</si>
  <si>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</si>
  <si>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</si>
  <si>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</si>
  <si>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</si>
  <si>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</si>
  <si>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</si>
  <si>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</si>
  <si>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</si>
  <si>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</si>
  <si>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</si>
  <si>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</si>
  <si>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</si>
  <si>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</si>
  <si>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</si>
  <si>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</si>
  <si>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</si>
  <si>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</si>
  <si>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</si>
  <si>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</si>
  <si>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</si>
  <si>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</si>
  <si>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</si>
  <si>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</si>
  <si>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</si>
  <si>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</si>
  <si>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</si>
  <si>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</si>
  <si>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</si>
  <si>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</si>
  <si>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</si>
  <si>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</si>
  <si>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</si>
  <si>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</si>
  <si>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</si>
  <si>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</si>
  <si>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</si>
  <si>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</si>
  <si>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</si>
  <si>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</si>
  <si>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</si>
  <si>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</si>
  <si>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</si>
  <si>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</si>
  <si>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</si>
  <si>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</si>
  <si>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</si>
  <si>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</si>
  <si>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</si>
  <si>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</si>
  <si>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</si>
  <si>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</si>
  <si>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</si>
  <si>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</si>
  <si>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</si>
  <si>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</si>
  <si>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</si>
  <si>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</si>
  <si>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</si>
  <si>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</si>
  <si>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</si>
  <si>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</si>
  <si>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</si>
  <si>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</si>
  <si>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</si>
  <si>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</si>
  <si>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</si>
  <si>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</si>
  <si>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</si>
  <si>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</si>
  <si>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</si>
  <si>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</si>
  <si>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</si>
  <si>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</si>
  <si>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</si>
  <si>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</si>
  <si>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</si>
  <si>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</si>
  <si>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</si>
  <si>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</si>
  <si>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</si>
  <si>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</si>
  <si>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</si>
  <si>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</si>
  <si>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</si>
  <si>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</si>
  <si>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</si>
  <si>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</si>
  <si>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</si>
  <si>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</si>
  <si>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</si>
  <si>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</si>
  <si>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</si>
  <si>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</si>
  <si>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</si>
  <si>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</si>
  <si>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</si>
  <si>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</si>
  <si>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</si>
  <si>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</si>
  <si>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</si>
  <si>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</si>
  <si>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</si>
  <si>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</si>
  <si>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</si>
  <si>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</si>
  <si>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</si>
  <si>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</si>
  <si>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</si>
  <si>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</si>
  <si>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</si>
  <si>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</si>
  <si>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</si>
  <si>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</si>
  <si>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</si>
  <si>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</si>
  <si>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</si>
  <si>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</si>
  <si>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</si>
  <si>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</si>
  <si>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</si>
  <si>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</si>
  <si>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</si>
  <si>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</si>
  <si>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</si>
  <si>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</si>
  <si>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</si>
  <si>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</si>
  <si>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</si>
  <si>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</si>
  <si>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</si>
  <si>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</si>
  <si>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</si>
  <si>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</si>
  <si>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</si>
  <si>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</si>
  <si>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</si>
  <si>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</si>
  <si>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</si>
  <si>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</si>
  <si>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</si>
  <si>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</si>
  <si>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</si>
  <si>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</si>
  <si>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</si>
  <si>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</si>
  <si>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</si>
  <si>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</si>
  <si>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</si>
  <si>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</si>
  <si>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</si>
  <si>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</si>
  <si>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</si>
  <si>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</si>
  <si>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</si>
  <si>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</si>
  <si>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</si>
  <si>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</si>
  <si>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</si>
  <si>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</si>
  <si>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</si>
  <si>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</si>
  <si>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</si>
  <si>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</si>
  <si>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</si>
  <si>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</si>
  <si>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</si>
  <si>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</si>
  <si>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</si>
  <si>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</si>
  <si>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</si>
  <si>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</si>
  <si>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</si>
  <si>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</si>
  <si>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</si>
  <si>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</si>
  <si>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</si>
  <si>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</si>
  <si>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</si>
  <si>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</si>
  <si>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</si>
  <si>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</si>
  <si>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</si>
  <si>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</si>
  <si>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</si>
  <si>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</si>
  <si>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</si>
  <si>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</si>
  <si>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</si>
  <si>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</si>
  <si>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</si>
  <si>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</si>
  <si>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</si>
  <si>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</si>
  <si>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</si>
  <si>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</si>
  <si>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</si>
  <si>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</si>
  <si>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</si>
  <si>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</si>
  <si>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</si>
  <si>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</si>
  <si>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</si>
  <si>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</si>
  <si>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</si>
  <si>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</si>
  <si>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</si>
  <si>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</si>
  <si>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</si>
  <si>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</si>
  <si>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</si>
  <si>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</si>
  <si>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</si>
  <si>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</si>
  <si>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</si>
  <si>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</si>
  <si>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</si>
  <si>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</si>
  <si>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</si>
  <si>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</si>
  <si>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</si>
  <si>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</si>
  <si>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</si>
  <si>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</si>
  <si>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</si>
  <si>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</si>
  <si>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</si>
  <si>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</si>
  <si>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</si>
  <si>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</si>
  <si>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</si>
  <si>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</si>
  <si>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</si>
  <si>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</si>
  <si>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</si>
  <si>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</si>
  <si>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</si>
  <si>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</si>
  <si>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</si>
  <si>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</si>
  <si>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</si>
  <si>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</si>
  <si>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</si>
  <si>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</si>
  <si>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</si>
  <si>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</si>
  <si>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</si>
  <si>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</si>
  <si>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</si>
  <si>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</si>
  <si>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</si>
  <si>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</si>
  <si>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</si>
  <si>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</si>
  <si>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</si>
  <si>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</si>
  <si>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</si>
  <si>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</si>
  <si>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</si>
  <si>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</si>
  <si>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</si>
  <si>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</si>
  <si>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</si>
  <si>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</si>
  <si>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</si>
  <si>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</si>
  <si>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</si>
  <si>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</si>
  <si>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</si>
  <si>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</si>
  <si>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</si>
  <si>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</si>
  <si>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</si>
  <si>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</si>
  <si>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</si>
  <si>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</si>
  <si>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</si>
  <si>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</si>
  <si>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</si>
  <si>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</si>
  <si>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</si>
  <si>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</si>
  <si>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</si>
  <si>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</si>
  <si>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</si>
  <si>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</si>
  <si>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</si>
  <si>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</si>
  <si>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</si>
  <si>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</si>
  <si>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</si>
  <si>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</si>
  <si>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</si>
  <si>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</si>
  <si>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</si>
  <si>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</si>
  <si>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</si>
  <si>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</si>
  <si>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</si>
  <si>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</si>
  <si>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</si>
  <si>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</si>
  <si>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</si>
  <si>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</si>
  <si>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</si>
  <si>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</si>
  <si>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</si>
  <si>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Tall er oppgitt i millioner kroner og prosent om ikke annet er oppgitt.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</si>
  <si>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</si>
  <si>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</si>
  <si>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</si>
  <si>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</si>
  <si>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</si>
  <si>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</si>
  <si>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</si>
  <si>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</si>
  <si>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</si>
  <si>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</si>
  <si>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</si>
  <si>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</si>
  <si>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</si>
  <si>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</si>
  <si>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</si>
  <si>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</si>
  <si>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</si>
  <si>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</si>
  <si>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</si>
  <si>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</si>
  <si>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</si>
  <si>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</si>
  <si>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</si>
  <si>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</si>
  <si>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</si>
  <si>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[0.25,0.50)</t>
  </si>
  <si>
    <t>[0.50,0.75)</t>
  </si>
  <si>
    <t>Øvrige massemarked</t>
  </si>
  <si>
    <t>Generelle foretak</t>
  </si>
  <si>
    <t>Opptjent egenkapital i form av tilbakeholdte resultater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</si>
  <si>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</si>
  <si>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</si>
  <si>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</si>
  <si>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</si>
  <si>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</si>
  <si>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</si>
  <si>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</si>
  <si>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</si>
  <si>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</si>
  <si>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</si>
  <si>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</si>
  <si>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</si>
  <si>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</si>
  <si>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Andorra</t>
  </si>
  <si>
    <t>De Forente Arabiske Emirater</t>
  </si>
  <si>
    <t>Østerrike</t>
  </si>
  <si>
    <t>Australia</t>
  </si>
  <si>
    <t>Bulgaria</t>
  </si>
  <si>
    <t>Brasil</t>
  </si>
  <si>
    <t>Canada</t>
  </si>
  <si>
    <t>Sveits</t>
  </si>
  <si>
    <t>Tsjekkia</t>
  </si>
  <si>
    <t>Tyskland</t>
  </si>
  <si>
    <t>Danmark</t>
  </si>
  <si>
    <t>Den Dominikanske Republikk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</si>
  <si>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</si>
  <si>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</si>
  <si>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</si>
  <si>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</si>
  <si>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</si>
  <si>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</si>
  <si>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</si>
  <si>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</si>
  <si>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</si>
  <si>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</si>
  <si>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</si>
  <si>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</si>
  <si>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</si>
  <si>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</si>
  <si>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</si>
  <si>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</si>
  <si>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Nederland</t>
  </si>
  <si>
    <t>Polen</t>
  </si>
  <si>
    <t>Romania</t>
  </si>
  <si>
    <t>Saudi-Arabia</t>
  </si>
  <si>
    <t>Sverige</t>
  </si>
  <si>
    <t>Singapore</t>
  </si>
  <si>
    <t>Slovenia</t>
  </si>
  <si>
    <t>Thailand</t>
  </si>
  <si>
    <t>Tyrkia</t>
  </si>
  <si>
    <t>USA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</si>
  <si>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</si>
  <si>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</si>
  <si>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</si>
  <si>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</si>
  <si>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</si>
  <si>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</si>
  <si>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</si>
  <si>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</si>
  <si>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</si>
  <si>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</si>
  <si>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</si>
  <si>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</si>
  <si>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</si>
  <si>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</si>
  <si>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</si>
  <si>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</si>
  <si>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</si>
  <si>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</si>
  <si>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</si>
  <si>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</si>
  <si>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</si>
  <si>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</si>
  <si>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</si>
  <si>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</si>
  <si>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</si>
  <si>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</si>
  <si>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</si>
  <si>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</si>
  <si>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</si>
  <si>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</si>
  <si>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</si>
  <si>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Økning i eksisterende forventede tap i steg 3 (individuelt vurdert)</t>
  </si>
  <si>
    <t>Nye forventede tap i steg 3 (individuelt vurdert)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</si>
  <si>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</si>
  <si>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</si>
  <si>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</si>
  <si>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</si>
  <si>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</si>
  <si>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</si>
  <si>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</si>
  <si>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</si>
  <si>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</si>
  <si>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</si>
  <si>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</si>
  <si>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Endring steg 3 (individuelt vurdert)</t>
  </si>
  <si>
    <t>31.12.21</t>
  </si>
  <si>
    <t>DKK</t>
  </si>
  <si>
    <t>KONSERN 2021</t>
  </si>
  <si>
    <t>AA</t>
  </si>
  <si>
    <t>ECL 01.01.2021</t>
  </si>
  <si>
    <t>ECL  31.12.2021</t>
  </si>
  <si>
    <t xml:space="preserve"> - herav avsetning for forventet tap på utlån PM</t>
  </si>
  <si>
    <t xml:space="preserve"> - herav avsetning for forventet tap på utlån NL</t>
  </si>
  <si>
    <t xml:space="preserve"> - herav avsetning for forventet tap på garantiforpliktelser</t>
  </si>
  <si>
    <t>Eksponering 01.01.2021</t>
  </si>
  <si>
    <t>Eksponering 31.12.2021*</t>
  </si>
  <si>
    <t>Engasjement i mislighold UB Q4 2021</t>
  </si>
  <si>
    <t>EE</t>
  </si>
  <si>
    <t>Estland</t>
  </si>
  <si>
    <t>IE</t>
  </si>
  <si>
    <t>Irland</t>
  </si>
  <si>
    <t>UA</t>
  </si>
  <si>
    <t>Ukraina</t>
  </si>
  <si>
    <t>Andre årsaker</t>
  </si>
  <si>
    <t>30.09.22</t>
  </si>
  <si>
    <t>ZM</t>
  </si>
  <si>
    <t>Zambia</t>
  </si>
  <si>
    <t>Risikovektede eiendeler 31.09.22</t>
  </si>
  <si>
    <t>Risikovektede eiendeler 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</si>
</sst>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2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i/>
      <sz val="9"/>
      <name val="Calibri"/>
      <family val="2"/>
    </font>
    <font>
      <sz val="9"/>
      <color theme="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78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110" fillId="3" borderId="0" xfId="4" applyFont="1" applyFill="1"/>
    <xf numFmtId="0" fontId="110" fillId="2" borderId="0" xfId="4" applyFont="1" applyFill="1"/>
    <xf numFmtId="0" fontId="111" fillId="2" borderId="0" xfId="4" applyFont="1" applyFill="1"/>
    <xf numFmtId="0" fontId="111" fillId="3" borderId="0" xfId="4" applyFont="1" applyFill="1"/>
    <xf numFmtId="183" fontId="0" fillId="0" borderId="0" xfId="0" applyNumberFormat="1" applyFont="1"/>
    <xf numFmtId="0" fontId="28" fillId="87" borderId="11" xfId="0" applyFont="1" applyFill="1" applyBorder="1" applyAlignment="1">
      <alignment horizontal="left" vertical="top" wrapText="1"/>
    </xf>
    <xf numFmtId="0" fontId="86" fillId="0" borderId="62" xfId="15131" applyFont="1" applyBorder="1" applyAlignment="1">
      <alignment horizontal="right" vertical="center"/>
    </xf>
    <xf numFmtId="0" fontId="86" fillId="0" borderId="63" xfId="15131" applyFont="1" applyBorder="1" applyAlignment="1">
      <alignment horizontal="right" vertical="center"/>
    </xf>
    <xf numFmtId="3" fontId="7" fillId="0" borderId="26" xfId="15131" applyNumberFormat="1" applyBorder="1" applyAlignment="1">
      <alignment horizontal="right" vertical="center"/>
    </xf>
    <xf numFmtId="3" fontId="7" fillId="90" borderId="26" xfId="15131" applyNumberFormat="1" applyFill="1" applyBorder="1" applyAlignment="1">
      <alignment horizontal="right" vertical="center"/>
    </xf>
    <xf numFmtId="1" fontId="7" fillId="90" borderId="70" xfId="15131" applyNumberFormat="1" applyFill="1" applyBorder="1" applyAlignment="1">
      <alignment horizontal="right" vertical="center"/>
    </xf>
    <xf numFmtId="0" fontId="86" fillId="0" borderId="26" xfId="12" applyFont="1" applyBorder="1" applyAlignment="1">
      <alignment horizontal="center" vertical="top" wrapText="1"/>
    </xf>
    <xf numFmtId="0" fontId="86" fillId="0" borderId="39" xfId="12" applyFont="1" applyBorder="1" applyAlignment="1">
      <alignment horizontal="center" vertical="top" wrapText="1"/>
    </xf>
    <xf numFmtId="184" fontId="7" fillId="0" borderId="61" xfId="15133" applyNumberFormat="1" applyFont="1" applyFill="1" applyBorder="1" applyAlignment="1">
      <alignment horizontal="right" vertical="center" wrapText="1"/>
    </xf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9.28515625" style="198" customWidth="1"/>
    <col min="5" max="5" width="18.42578125" style="198" bestFit="1" customWidth="1"/>
    <col min="6" max="6" width="35.28515625" style="198" bestFit="1" customWidth="1"/>
    <col min="7" max="7" width="12.28515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498</v>
      </c>
      <c r="E2" s="9" t="s">
        <v>499</v>
      </c>
      <c r="F2" s="9"/>
      <c r="G2" s="11"/>
    </row>
    <row r="3" spans="1:7">
      <c r="A3" s="3"/>
      <c r="B3" s="200" t="s">
        <v>507</v>
      </c>
      <c r="C3" s="4"/>
      <c r="D3" s="195"/>
      <c r="E3" s="195"/>
      <c r="F3" s="195"/>
      <c r="G3" s="1"/>
    </row>
    <row r="4" spans="1:7" s="202" customFormat="1">
      <c r="A4" s="234">
        <v>1</v>
      </c>
      <c r="B4" s="235" t="s">
        <v>27</v>
      </c>
      <c r="C4" s="235"/>
      <c r="D4" s="196">
        <v>44834</v>
      </c>
      <c r="E4" s="236" t="s">
        <v>502</v>
      </c>
      <c r="F4" s="236" t="s">
        <v>371</v>
      </c>
      <c r="G4" s="201"/>
    </row>
    <row r="5" spans="1:7">
      <c r="A5" s="3">
        <v>2</v>
      </c>
      <c r="B5" s="4" t="s">
        <v>137</v>
      </c>
      <c r="C5" s="4"/>
      <c r="D5" s="194">
        <v>44561</v>
      </c>
      <c r="E5" s="195" t="s">
        <v>503</v>
      </c>
      <c r="F5" s="195"/>
      <c r="G5" s="1"/>
    </row>
    <row r="6" spans="1:7">
      <c r="A6" s="5"/>
      <c r="B6" s="199" t="s">
        <v>9</v>
      </c>
      <c r="C6" s="6"/>
      <c r="D6" s="196"/>
      <c r="E6" s="197"/>
      <c r="F6" s="197"/>
      <c r="G6" s="2"/>
    </row>
    <row r="7" spans="1:7" s="202" customFormat="1">
      <c r="A7" s="227">
        <v>3</v>
      </c>
      <c r="B7" s="228" t="s">
        <v>206</v>
      </c>
      <c r="C7" s="228"/>
      <c r="D7" s="194">
        <v>44834</v>
      </c>
      <c r="E7" s="229" t="s">
        <v>502</v>
      </c>
      <c r="F7" s="229" t="s">
        <v>376</v>
      </c>
      <c r="G7" s="203"/>
    </row>
    <row r="8" spans="1:7">
      <c r="A8" s="5">
        <v>4</v>
      </c>
      <c r="B8" s="6" t="s">
        <v>226</v>
      </c>
      <c r="C8" s="6"/>
      <c r="D8" s="196">
        <v>44561</v>
      </c>
      <c r="E8" s="197" t="s">
        <v>503</v>
      </c>
      <c r="F8" s="197" t="s">
        <v>377</v>
      </c>
      <c r="G8" s="2"/>
    </row>
    <row r="9" spans="1:7">
      <c r="A9" s="3">
        <v>5</v>
      </c>
      <c r="B9" s="4" t="s">
        <v>230</v>
      </c>
      <c r="C9" s="4"/>
      <c r="D9" s="194">
        <v>44561</v>
      </c>
      <c r="E9" s="195" t="s">
        <v>503</v>
      </c>
      <c r="F9" s="195" t="s">
        <v>379</v>
      </c>
      <c r="G9" s="1"/>
    </row>
    <row r="10" spans="1:7">
      <c r="A10" s="5">
        <v>6</v>
      </c>
      <c r="B10" s="6" t="s">
        <v>7</v>
      </c>
      <c r="C10" s="6"/>
      <c r="D10" s="196">
        <v>44561</v>
      </c>
      <c r="E10" s="197" t="s">
        <v>503</v>
      </c>
      <c r="F10" s="197"/>
      <c r="G10" s="2"/>
    </row>
    <row r="11" spans="1:7">
      <c r="A11" s="3">
        <v>7</v>
      </c>
      <c r="B11" s="4" t="s">
        <v>200</v>
      </c>
      <c r="C11" s="4"/>
      <c r="D11" s="194">
        <v>44561</v>
      </c>
      <c r="E11" s="195" t="s">
        <v>503</v>
      </c>
      <c r="F11" s="195"/>
      <c r="G11" s="1"/>
    </row>
    <row r="12" spans="1:7">
      <c r="A12" s="5">
        <v>8</v>
      </c>
      <c r="B12" s="6" t="s">
        <v>9</v>
      </c>
      <c r="C12" s="6"/>
      <c r="D12" s="196">
        <v>44561</v>
      </c>
      <c r="E12" s="197" t="s">
        <v>503</v>
      </c>
      <c r="F12" s="197"/>
      <c r="G12" s="2"/>
    </row>
    <row r="13" spans="1:7" s="202" customFormat="1">
      <c r="A13" s="227">
        <v>9</v>
      </c>
      <c r="B13" s="228" t="s">
        <v>497</v>
      </c>
      <c r="C13" s="228"/>
      <c r="D13" s="194">
        <v>44834</v>
      </c>
      <c r="E13" s="229" t="s">
        <v>502</v>
      </c>
      <c r="F13" s="229" t="s">
        <v>381</v>
      </c>
      <c r="G13" s="203"/>
    </row>
    <row r="14" spans="1:7" s="202" customFormat="1">
      <c r="A14" s="234">
        <v>10</v>
      </c>
      <c r="B14" s="235" t="s">
        <v>318</v>
      </c>
      <c r="C14" s="235"/>
      <c r="D14" s="196">
        <v>44834</v>
      </c>
      <c r="E14" s="236" t="s">
        <v>502</v>
      </c>
      <c r="F14" s="236" t="s">
        <v>500</v>
      </c>
      <c r="G14" s="201"/>
    </row>
    <row r="15" spans="1:7" s="202" customFormat="1">
      <c r="A15" s="227">
        <v>11</v>
      </c>
      <c r="B15" s="228" t="s">
        <v>320</v>
      </c>
      <c r="C15" s="228"/>
      <c r="D15" s="194">
        <v>44834</v>
      </c>
      <c r="E15" s="229" t="s">
        <v>502</v>
      </c>
      <c r="F15" s="229" t="s">
        <v>500</v>
      </c>
      <c r="G15" s="203"/>
    </row>
    <row r="16" spans="1:7" s="202" customFormat="1">
      <c r="A16" s="234">
        <v>12</v>
      </c>
      <c r="B16" s="235" t="s">
        <v>322</v>
      </c>
      <c r="C16" s="235"/>
      <c r="D16" s="196">
        <v>44834</v>
      </c>
      <c r="E16" s="236" t="s">
        <v>502</v>
      </c>
      <c r="F16" s="236" t="s">
        <v>500</v>
      </c>
      <c r="G16" s="201"/>
    </row>
    <row r="17" spans="1:7" s="202" customFormat="1">
      <c r="A17" s="227">
        <v>13</v>
      </c>
      <c r="B17" s="228" t="s">
        <v>39</v>
      </c>
      <c r="C17" s="228"/>
      <c r="D17" s="194">
        <v>44834</v>
      </c>
      <c r="E17" s="229" t="s">
        <v>502</v>
      </c>
      <c r="F17" s="229" t="s">
        <v>383</v>
      </c>
      <c r="G17" s="203"/>
    </row>
    <row r="18" spans="1:7" s="202" customFormat="1">
      <c r="A18" s="234">
        <v>14</v>
      </c>
      <c r="B18" s="235" t="s">
        <v>56</v>
      </c>
      <c r="C18" s="235"/>
      <c r="D18" s="196">
        <v>44834</v>
      </c>
      <c r="E18" s="236" t="s">
        <v>502</v>
      </c>
      <c r="F18" s="236" t="s">
        <v>385</v>
      </c>
      <c r="G18" s="201"/>
    </row>
    <row r="19" spans="1:7">
      <c r="A19" s="3"/>
      <c r="B19" s="200" t="s">
        <v>387</v>
      </c>
      <c r="C19" s="4"/>
      <c r="D19" s="194"/>
      <c r="E19" s="195"/>
      <c r="F19" s="195"/>
      <c r="G19" s="1"/>
    </row>
    <row r="20" spans="1:7" s="202" customFormat="1">
      <c r="A20" s="234">
        <v>15</v>
      </c>
      <c r="B20" s="235" t="s">
        <v>84</v>
      </c>
      <c r="C20" s="235"/>
      <c r="D20" s="196">
        <v>44834</v>
      </c>
      <c r="E20" s="236" t="s">
        <v>502</v>
      </c>
      <c r="F20" s="236" t="s">
        <v>388</v>
      </c>
      <c r="G20" s="201"/>
    </row>
    <row r="21" spans="1:7">
      <c r="A21" s="227">
        <v>16</v>
      </c>
      <c r="B21" s="228" t="s">
        <v>104</v>
      </c>
      <c r="C21" s="228"/>
      <c r="D21" s="194">
        <v>44742</v>
      </c>
      <c r="E21" s="229" t="s">
        <v>504</v>
      </c>
      <c r="F21" s="229" t="s">
        <v>389</v>
      </c>
      <c r="G21" s="1"/>
    </row>
    <row r="22" spans="1:7">
      <c r="A22" s="5">
        <v>17</v>
      </c>
      <c r="B22" s="6" t="s">
        <v>329</v>
      </c>
      <c r="C22" s="6"/>
      <c r="D22" s="196">
        <v>44561</v>
      </c>
      <c r="E22" s="197" t="s">
        <v>503</v>
      </c>
      <c r="F22" s="197"/>
      <c r="G22" s="2"/>
    </row>
    <row r="23" spans="1:7">
      <c r="A23" s="3"/>
      <c r="B23" s="200" t="s">
        <v>201</v>
      </c>
      <c r="C23" s="4"/>
      <c r="D23" s="194"/>
      <c r="E23" s="195"/>
      <c r="F23" s="195"/>
      <c r="G23" s="1"/>
    </row>
    <row r="24" spans="1:7">
      <c r="A24" s="5">
        <v>18</v>
      </c>
      <c r="B24" s="6" t="s">
        <v>342</v>
      </c>
      <c r="C24" s="6"/>
      <c r="D24" s="196">
        <v>44561</v>
      </c>
      <c r="E24" s="197" t="s">
        <v>503</v>
      </c>
      <c r="F24" s="197"/>
      <c r="G24" s="2"/>
    </row>
    <row r="25" spans="1:7">
      <c r="A25" s="3">
        <v>19</v>
      </c>
      <c r="B25" s="4" t="s">
        <v>347</v>
      </c>
      <c r="C25" s="4"/>
      <c r="D25" s="194">
        <v>44561</v>
      </c>
      <c r="E25" s="195" t="s">
        <v>503</v>
      </c>
      <c r="F25" s="195"/>
      <c r="G25" s="1"/>
    </row>
    <row r="26" spans="1:7">
      <c r="A26" s="234">
        <v>20</v>
      </c>
      <c r="B26" s="235" t="s">
        <v>106</v>
      </c>
      <c r="C26" s="235"/>
      <c r="D26" s="196">
        <v>44561</v>
      </c>
      <c r="E26" s="236" t="s">
        <v>503</v>
      </c>
      <c r="F26" s="236" t="s">
        <v>392</v>
      </c>
      <c r="G26" s="2"/>
    </row>
    <row r="27" spans="1:7">
      <c r="A27" s="227">
        <v>21</v>
      </c>
      <c r="B27" s="228" t="s">
        <v>112</v>
      </c>
      <c r="C27" s="228"/>
      <c r="D27" s="194">
        <v>44561</v>
      </c>
      <c r="E27" s="229" t="s">
        <v>503</v>
      </c>
      <c r="F27" s="229" t="s">
        <v>394</v>
      </c>
      <c r="G27" s="1"/>
    </row>
    <row r="28" spans="1:7" s="202" customFormat="1">
      <c r="A28" s="234">
        <v>22</v>
      </c>
      <c r="B28" s="235" t="s">
        <v>136</v>
      </c>
      <c r="C28" s="235"/>
      <c r="D28" s="196">
        <v>44834</v>
      </c>
      <c r="E28" s="236" t="s">
        <v>502</v>
      </c>
      <c r="F28" s="236" t="s">
        <v>403</v>
      </c>
      <c r="G28" s="201"/>
    </row>
    <row r="29" spans="1:7">
      <c r="A29" s="227">
        <v>23</v>
      </c>
      <c r="B29" s="228" t="s">
        <v>155</v>
      </c>
      <c r="C29" s="228"/>
      <c r="D29" s="194">
        <v>44742</v>
      </c>
      <c r="E29" s="229" t="s">
        <v>504</v>
      </c>
      <c r="F29" s="229" t="s">
        <v>405</v>
      </c>
      <c r="G29" s="1"/>
    </row>
    <row r="30" spans="1:7" s="202" customFormat="1">
      <c r="A30" s="234">
        <v>24</v>
      </c>
      <c r="B30" s="235" t="s">
        <v>163</v>
      </c>
      <c r="C30" s="235"/>
      <c r="D30" s="196">
        <v>44834</v>
      </c>
      <c r="E30" s="236" t="s">
        <v>502</v>
      </c>
      <c r="F30" s="236" t="s">
        <v>406</v>
      </c>
      <c r="G30" s="201"/>
    </row>
    <row r="31" spans="1:7">
      <c r="A31" s="3">
        <v>25</v>
      </c>
      <c r="B31" s="4" t="s">
        <v>168</v>
      </c>
      <c r="C31" s="4"/>
      <c r="D31" s="194">
        <v>44561</v>
      </c>
      <c r="E31" s="195" t="s">
        <v>503</v>
      </c>
      <c r="F31" s="195" t="s">
        <v>407</v>
      </c>
      <c r="G31" s="1"/>
    </row>
    <row r="32" spans="1:7">
      <c r="A32" s="412">
        <v>26</v>
      </c>
      <c r="B32" s="413" t="s">
        <v>529</v>
      </c>
      <c r="C32" s="413"/>
      <c r="D32" s="196">
        <v>44561</v>
      </c>
      <c r="E32" s="414" t="s">
        <v>503</v>
      </c>
      <c r="F32" s="414"/>
      <c r="G32" s="415"/>
    </row>
    <row r="33" spans="1:7">
      <c r="A33" s="3">
        <v>27</v>
      </c>
      <c r="B33" s="418" t="s">
        <v>530</v>
      </c>
      <c r="C33" s="4"/>
      <c r="D33" s="194">
        <v>44561</v>
      </c>
      <c r="E33" s="195" t="s">
        <v>503</v>
      </c>
      <c r="F33" s="195"/>
      <c r="G33" s="1"/>
    </row>
    <row r="34" spans="1:7">
      <c r="A34" s="5">
        <v>28</v>
      </c>
      <c r="B34" s="419" t="s">
        <v>351</v>
      </c>
      <c r="C34" s="6"/>
      <c r="D34" s="196">
        <v>44561</v>
      </c>
      <c r="E34" s="197" t="s">
        <v>503</v>
      </c>
      <c r="F34" s="197"/>
      <c r="G34" s="2"/>
    </row>
    <row r="35" spans="1:7">
      <c r="A35" s="3"/>
      <c r="B35" s="200" t="s">
        <v>209</v>
      </c>
      <c r="C35" s="4"/>
      <c r="D35" s="194"/>
      <c r="E35" s="195"/>
      <c r="F35" s="195"/>
      <c r="G35" s="1"/>
    </row>
    <row r="36" spans="1:7">
      <c r="A36" s="5">
        <v>29</v>
      </c>
      <c r="B36" s="416" t="s">
        <v>178</v>
      </c>
      <c r="C36" s="235"/>
      <c r="D36" s="196">
        <v>44742</v>
      </c>
      <c r="E36" s="236" t="s">
        <v>504</v>
      </c>
      <c r="F36" s="236" t="s">
        <v>410</v>
      </c>
      <c r="G36" s="2"/>
    </row>
    <row r="37" spans="1:7">
      <c r="A37" s="3">
        <v>30</v>
      </c>
      <c r="B37" s="417" t="s">
        <v>185</v>
      </c>
      <c r="C37" s="228"/>
      <c r="D37" s="194">
        <v>44742</v>
      </c>
      <c r="E37" s="229" t="s">
        <v>504</v>
      </c>
      <c r="F37" s="229" t="s">
        <v>411</v>
      </c>
      <c r="G37" s="1"/>
    </row>
    <row r="38" spans="1:7">
      <c r="A38" s="5">
        <v>31</v>
      </c>
      <c r="B38" s="416" t="s">
        <v>193</v>
      </c>
      <c r="C38" s="235"/>
      <c r="D38" s="196">
        <v>44742</v>
      </c>
      <c r="E38" s="236" t="s">
        <v>504</v>
      </c>
      <c r="F38" s="236" t="s">
        <v>501</v>
      </c>
      <c r="G38" s="2"/>
    </row>
    <row r="39" spans="1:7">
      <c r="A39" s="3">
        <v>32</v>
      </c>
      <c r="B39" s="417" t="s">
        <v>198</v>
      </c>
      <c r="C39" s="228"/>
      <c r="D39" s="194">
        <v>44561</v>
      </c>
      <c r="E39" s="229" t="s">
        <v>503</v>
      </c>
      <c r="F39" s="229" t="s">
        <v>413</v>
      </c>
      <c r="G39" s="1"/>
    </row>
    <row r="40" spans="1:7">
      <c r="A40" s="5"/>
      <c r="B40" s="199" t="s">
        <v>204</v>
      </c>
      <c r="C40" s="6"/>
      <c r="D40" s="196"/>
      <c r="E40" s="197"/>
      <c r="F40" s="197"/>
      <c r="G40" s="2"/>
    </row>
    <row r="41" spans="1:7">
      <c r="A41" s="3">
        <v>33</v>
      </c>
      <c r="B41" s="417" t="s">
        <v>353</v>
      </c>
      <c r="C41" s="4"/>
      <c r="D41" s="194">
        <v>44561</v>
      </c>
      <c r="E41" s="195" t="s">
        <v>503</v>
      </c>
      <c r="F41" s="195"/>
      <c r="G41" s="1"/>
    </row>
    <row r="42" spans="1:7">
      <c r="A42" s="5">
        <v>34</v>
      </c>
      <c r="B42" s="416" t="s">
        <v>363</v>
      </c>
      <c r="C42" s="6"/>
      <c r="D42" s="196">
        <v>44561</v>
      </c>
      <c r="E42" s="197" t="s">
        <v>503</v>
      </c>
      <c r="F42" s="197"/>
      <c r="G42" s="2"/>
    </row>
    <row r="43" spans="1:7">
      <c r="A43" s="3">
        <v>35</v>
      </c>
      <c r="B43" s="417" t="s">
        <v>364</v>
      </c>
      <c r="C43" s="4"/>
      <c r="D43" s="194">
        <v>44561</v>
      </c>
      <c r="E43" s="195" t="s">
        <v>503</v>
      </c>
      <c r="F43" s="195"/>
      <c r="G43" s="1"/>
    </row>
    <row r="44" spans="1:7">
      <c r="A44" s="5"/>
      <c r="B44" s="199" t="s">
        <v>505</v>
      </c>
      <c r="C44" s="6"/>
      <c r="D44" s="196"/>
      <c r="E44" s="197"/>
      <c r="F44" s="197"/>
      <c r="G44" s="2"/>
    </row>
    <row r="45" spans="1:7">
      <c r="A45" s="3">
        <v>36</v>
      </c>
      <c r="B45" s="417" t="s">
        <v>506</v>
      </c>
      <c r="C45" s="4"/>
      <c r="D45" s="194"/>
      <c r="E45" s="195" t="s">
        <v>503</v>
      </c>
      <c r="F45" s="195"/>
      <c r="G45" s="1"/>
    </row>
    <row r="46" spans="1:7">
      <c r="A46" s="5"/>
      <c r="B46" s="6"/>
      <c r="C46" s="6"/>
      <c r="D46" s="197"/>
      <c r="E46" s="197"/>
      <c r="F46" s="197"/>
      <c r="G46" s="2"/>
    </row>
    <row r="47" spans="1:7">
      <c r="A47" s="3"/>
      <c r="B47" s="228" t="s">
        <v>514</v>
      </c>
      <c r="C47" s="4"/>
      <c r="D47" s="195"/>
      <c r="E47" s="195"/>
      <c r="F47" s="195"/>
      <c r="G47" s="1"/>
    </row>
    <row r="48" spans="1:7">
      <c r="A48" s="5"/>
      <c r="B48" s="6"/>
      <c r="C48" s="6"/>
      <c r="D48" s="197"/>
      <c r="E48" s="197"/>
      <c r="F48" s="197"/>
      <c r="G48" s="2"/>
    </row>
    <row r="49" spans="1:7">
      <c r="A49" s="3"/>
      <c r="B49" s="4"/>
      <c r="C49" s="4"/>
      <c r="D49" s="195"/>
      <c r="E49" s="195"/>
      <c r="F49" s="195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'27'!A1" display="Endring i eksponering i perioden" xr:uid="{00000000-0004-0000-0000-000038000000}"/>
    <hyperlink ref="A33" location="29!A1" display="29" xr:uid="{00000000-0004-0000-0000-000039000000}"/>
    <hyperlink ref="B34" location="'28'!A1" display="Tapsspesifikasjon" xr:uid="{00000000-0004-0000-0000-00003A000000}"/>
    <hyperlink ref="A34" location="30!A1" display="30" xr:uid="{00000000-0004-0000-0000-00003B000000}"/>
    <hyperlink ref="A36" location="31!A1" display="31" xr:uid="{00000000-0004-0000-0000-00003D000000}"/>
    <hyperlink ref="B37" location="'30'!A1" display="CCR2 Kapitalkrav for CVA" xr:uid="{00000000-0004-0000-0000-00003E000000}"/>
    <hyperlink ref="A37" location="32!A1" display="32" xr:uid="{00000000-0004-0000-0000-00003F000000}"/>
    <hyperlink ref="B38" location="'31'!A1" display="CCR5 Sammensetning av sikkerhet for CCR eksponeringer" xr:uid="{00000000-0004-0000-0000-000040000000}"/>
    <hyperlink ref="A38" location="33!A1" display="33" xr:uid="{00000000-0004-0000-0000-000041000000}"/>
    <hyperlink ref="B39" location="'32'!A1" display="CCR6 Eksponering i kredittforsikring" xr:uid="{00000000-0004-0000-0000-000042000000}"/>
    <hyperlink ref="A39" location="34!A1" display="34" xr:uid="{00000000-0004-0000-0000-000043000000}"/>
    <hyperlink ref="B41" location="'33'!A1" display="Renterisiko" xr:uid="{00000000-0004-0000-0000-000044000000}"/>
    <hyperlink ref="A41" location="35!A1" display="35" xr:uid="{00000000-0004-0000-0000-000045000000}"/>
    <hyperlink ref="B42" location="'34'!A1" display="Valutarisiko" xr:uid="{00000000-0004-0000-0000-000046000000}"/>
    <hyperlink ref="A42" location="36!A1" display="36" xr:uid="{00000000-0004-0000-0000-000047000000}"/>
    <hyperlink ref="B43" location="'35'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6'!A1" display="Oversikt over tabeller og informasjon" xr:uid="{00000000-0004-0000-0000-00004B000000}"/>
    <hyperlink ref="B36" location="'29'!A1" display="CCR1 Motpartsrisiko etter beregningsmetode" xr:uid="{00000000-0004-0000-0000-00003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66" customWidth="1"/>
    <col min="2" max="2" width="4.7109375" style="166" customWidth="1"/>
    <col min="3" max="3" width="5.7109375" style="166" customWidth="1"/>
    <col min="4" max="4" width="98.7109375" style="166" bestFit="1" customWidth="1"/>
    <col min="5" max="5" width="27.28515625" style="166" bestFit="1" customWidth="1"/>
    <col min="6" max="6" width="35.28515625" style="166" bestFit="1" customWidth="1"/>
    <col min="7" max="7" width="40.5703125" style="166" bestFit="1" customWidth="1"/>
    <col min="8" max="8" width="44.7109375" style="166" bestFit="1" customWidth="1"/>
    <col min="9" max="16384" width="4.42578125" style="166"/>
  </cols>
  <sheetData>
    <row r="1" spans="1:8" ht="6" customHeight="1"/>
    <row r="2" spans="1:8">
      <c r="A2" s="440" t="s">
        <v>28</v>
      </c>
      <c r="B2" s="440"/>
      <c r="C2" s="440"/>
      <c r="D2" s="440"/>
      <c r="E2" s="221"/>
    </row>
    <row r="5" spans="1:8">
      <c r="C5" s="12" t="s">
        <v>416</v>
      </c>
      <c r="D5" s="12"/>
      <c r="E5" s="12"/>
      <c r="F5" s="12"/>
      <c r="G5" s="12"/>
      <c r="H5" s="12"/>
    </row>
    <row r="6" spans="1:8">
      <c r="C6" s="190"/>
      <c r="D6" s="191"/>
      <c r="E6" s="191"/>
      <c r="F6" s="192"/>
      <c r="G6" s="192"/>
      <c r="H6" s="192"/>
    </row>
    <row r="7" spans="1:8">
      <c r="C7" s="167">
        <v>1</v>
      </c>
      <c r="D7" s="135" t="s">
        <v>417</v>
      </c>
      <c r="E7" s="167" t="s">
        <v>418</v>
      </c>
      <c r="F7" s="167" t="s">
        <v>418</v>
      </c>
      <c r="G7" s="167" t="s">
        <v>418</v>
      </c>
      <c r="H7" s="167" t="s">
        <v>418</v>
      </c>
    </row>
    <row r="8" spans="1:8">
      <c r="C8" s="167">
        <v>2</v>
      </c>
      <c r="D8" s="135" t="s">
        <v>419</v>
      </c>
      <c r="E8" s="167" t="s">
        <v>508</v>
      </c>
      <c r="F8" s="124" t="s">
        <v>545</v>
      </c>
      <c r="G8" s="167" t="s">
        <v>420</v>
      </c>
      <c r="H8" s="167" t="s">
        <v>421</v>
      </c>
    </row>
    <row r="9" spans="1:8">
      <c r="C9" s="167">
        <v>3</v>
      </c>
      <c r="D9" s="135" t="s">
        <v>422</v>
      </c>
      <c r="E9" s="167" t="s">
        <v>423</v>
      </c>
      <c r="F9" s="124" t="s">
        <v>423</v>
      </c>
      <c r="G9" s="167" t="s">
        <v>423</v>
      </c>
      <c r="H9" s="167" t="s">
        <v>423</v>
      </c>
    </row>
    <row r="10" spans="1:8">
      <c r="C10" s="167"/>
      <c r="D10" s="135" t="s">
        <v>424</v>
      </c>
      <c r="E10" s="167"/>
      <c r="F10" s="124"/>
      <c r="G10" s="167"/>
      <c r="H10" s="167"/>
    </row>
    <row r="11" spans="1:8">
      <c r="C11" s="167">
        <v>4</v>
      </c>
      <c r="D11" s="135" t="s">
        <v>425</v>
      </c>
      <c r="E11" s="167" t="s">
        <v>426</v>
      </c>
      <c r="F11" s="124" t="s">
        <v>427</v>
      </c>
      <c r="G11" s="124" t="s">
        <v>426</v>
      </c>
      <c r="H11" s="167" t="s">
        <v>427</v>
      </c>
    </row>
    <row r="12" spans="1:8">
      <c r="C12" s="167">
        <v>5</v>
      </c>
      <c r="D12" s="135" t="s">
        <v>428</v>
      </c>
      <c r="E12" s="167" t="s">
        <v>426</v>
      </c>
      <c r="F12" s="124" t="s">
        <v>427</v>
      </c>
      <c r="G12" s="124" t="s">
        <v>426</v>
      </c>
      <c r="H12" s="167" t="s">
        <v>427</v>
      </c>
    </row>
    <row r="13" spans="1:8">
      <c r="C13" s="167">
        <v>6</v>
      </c>
      <c r="D13" s="135" t="s">
        <v>429</v>
      </c>
      <c r="E13" s="167" t="s">
        <v>430</v>
      </c>
      <c r="F13" s="124" t="s">
        <v>430</v>
      </c>
      <c r="G13" s="167" t="s">
        <v>430</v>
      </c>
      <c r="H13" s="167" t="s">
        <v>430</v>
      </c>
    </row>
    <row r="14" spans="1:8">
      <c r="C14" s="167">
        <v>7</v>
      </c>
      <c r="D14" s="135" t="s">
        <v>431</v>
      </c>
      <c r="E14" s="167" t="s">
        <v>224</v>
      </c>
      <c r="F14" s="124" t="s">
        <v>432</v>
      </c>
      <c r="G14" s="167" t="s">
        <v>224</v>
      </c>
      <c r="H14" s="167" t="s">
        <v>432</v>
      </c>
    </row>
    <row r="15" spans="1:8">
      <c r="C15" s="167">
        <v>8</v>
      </c>
      <c r="D15" s="135" t="s">
        <v>433</v>
      </c>
      <c r="E15" s="167">
        <v>500</v>
      </c>
      <c r="F15" s="124">
        <v>250</v>
      </c>
      <c r="G15" s="167">
        <v>200</v>
      </c>
      <c r="H15" s="167">
        <v>350</v>
      </c>
    </row>
    <row r="16" spans="1:8">
      <c r="C16" s="167">
        <v>9</v>
      </c>
      <c r="D16" s="135" t="s">
        <v>434</v>
      </c>
      <c r="E16" s="167" t="s">
        <v>435</v>
      </c>
      <c r="F16" s="124" t="s">
        <v>546</v>
      </c>
      <c r="G16" s="167" t="s">
        <v>435</v>
      </c>
      <c r="H16" s="167" t="s">
        <v>435</v>
      </c>
    </row>
    <row r="17" spans="3:8">
      <c r="C17" s="167" t="s">
        <v>436</v>
      </c>
      <c r="D17" s="135" t="s">
        <v>437</v>
      </c>
      <c r="E17" s="226" t="s">
        <v>509</v>
      </c>
      <c r="F17" s="124" t="s">
        <v>438</v>
      </c>
      <c r="G17" s="167" t="s">
        <v>438</v>
      </c>
      <c r="H17" s="167" t="s">
        <v>438</v>
      </c>
    </row>
    <row r="18" spans="3:8">
      <c r="C18" s="167" t="s">
        <v>439</v>
      </c>
      <c r="D18" s="135" t="s">
        <v>440</v>
      </c>
      <c r="E18" s="167" t="s">
        <v>441</v>
      </c>
      <c r="F18" s="124" t="s">
        <v>438</v>
      </c>
      <c r="G18" s="167" t="s">
        <v>441</v>
      </c>
      <c r="H18" s="167" t="s">
        <v>438</v>
      </c>
    </row>
    <row r="19" spans="3:8">
      <c r="C19" s="167">
        <v>10</v>
      </c>
      <c r="D19" s="135" t="s">
        <v>442</v>
      </c>
      <c r="E19" s="124" t="s">
        <v>443</v>
      </c>
      <c r="F19" s="124" t="s">
        <v>444</v>
      </c>
      <c r="G19" s="124" t="s">
        <v>443</v>
      </c>
      <c r="H19" s="124" t="s">
        <v>262</v>
      </c>
    </row>
    <row r="20" spans="3:8">
      <c r="C20" s="167">
        <v>11</v>
      </c>
      <c r="D20" s="135" t="s">
        <v>445</v>
      </c>
      <c r="E20" s="168">
        <v>43039</v>
      </c>
      <c r="F20" s="125">
        <v>43628</v>
      </c>
      <c r="G20" s="168">
        <v>42858</v>
      </c>
      <c r="H20" s="168">
        <v>42901</v>
      </c>
    </row>
    <row r="21" spans="3:8">
      <c r="C21" s="167">
        <v>12</v>
      </c>
      <c r="D21" s="135" t="s">
        <v>446</v>
      </c>
      <c r="E21" s="226" t="s">
        <v>511</v>
      </c>
      <c r="F21" s="124" t="s">
        <v>448</v>
      </c>
      <c r="G21" s="167" t="s">
        <v>447</v>
      </c>
      <c r="H21" s="167" t="s">
        <v>448</v>
      </c>
    </row>
    <row r="22" spans="3:8">
      <c r="C22" s="167">
        <v>13</v>
      </c>
      <c r="D22" s="135" t="s">
        <v>449</v>
      </c>
      <c r="E22" s="168">
        <v>47057</v>
      </c>
      <c r="F22" s="124" t="s">
        <v>450</v>
      </c>
      <c r="G22" s="168">
        <v>46510</v>
      </c>
      <c r="H22" s="167" t="s">
        <v>450</v>
      </c>
    </row>
    <row r="23" spans="3:8">
      <c r="C23" s="167">
        <v>14</v>
      </c>
      <c r="D23" s="135" t="s">
        <v>451</v>
      </c>
      <c r="E23" s="167" t="s">
        <v>375</v>
      </c>
      <c r="F23" s="124" t="s">
        <v>375</v>
      </c>
      <c r="G23" s="167" t="s">
        <v>375</v>
      </c>
      <c r="H23" s="167" t="s">
        <v>375</v>
      </c>
    </row>
    <row r="24" spans="3:8">
      <c r="C24" s="167">
        <v>15</v>
      </c>
      <c r="D24" s="135" t="s">
        <v>452</v>
      </c>
      <c r="E24" s="167" t="s">
        <v>510</v>
      </c>
      <c r="F24" s="124" t="s">
        <v>547</v>
      </c>
      <c r="G24" s="167" t="s">
        <v>453</v>
      </c>
      <c r="H24" s="167" t="s">
        <v>454</v>
      </c>
    </row>
    <row r="25" spans="3:8">
      <c r="C25" s="167">
        <v>16</v>
      </c>
      <c r="D25" s="135" t="s">
        <v>455</v>
      </c>
      <c r="E25" s="167" t="s">
        <v>456</v>
      </c>
      <c r="F25" s="124" t="s">
        <v>456</v>
      </c>
      <c r="G25" s="167" t="s">
        <v>456</v>
      </c>
      <c r="H25" s="167" t="s">
        <v>456</v>
      </c>
    </row>
    <row r="26" spans="3:8">
      <c r="C26" s="167"/>
      <c r="D26" s="135" t="s">
        <v>457</v>
      </c>
      <c r="E26" s="167"/>
      <c r="F26" s="124"/>
      <c r="G26" s="167"/>
      <c r="H26" s="167"/>
    </row>
    <row r="27" spans="3:8">
      <c r="C27" s="167">
        <v>17</v>
      </c>
      <c r="D27" s="135" t="s">
        <v>458</v>
      </c>
      <c r="E27" s="226" t="s">
        <v>459</v>
      </c>
      <c r="F27" s="124" t="s">
        <v>459</v>
      </c>
      <c r="G27" s="167" t="s">
        <v>459</v>
      </c>
      <c r="H27" s="167" t="s">
        <v>459</v>
      </c>
    </row>
    <row r="28" spans="3:8">
      <c r="C28" s="167">
        <v>18</v>
      </c>
      <c r="D28" s="135" t="s">
        <v>460</v>
      </c>
      <c r="E28" s="167" t="s">
        <v>512</v>
      </c>
      <c r="F28" s="349" t="s">
        <v>548</v>
      </c>
      <c r="G28" s="167" t="s">
        <v>461</v>
      </c>
      <c r="H28" s="167" t="s">
        <v>462</v>
      </c>
    </row>
    <row r="29" spans="3:8">
      <c r="C29" s="167">
        <v>19</v>
      </c>
      <c r="D29" s="135" t="s">
        <v>463</v>
      </c>
      <c r="E29" s="167" t="s">
        <v>464</v>
      </c>
      <c r="F29" s="124" t="s">
        <v>375</v>
      </c>
      <c r="G29" s="167" t="s">
        <v>464</v>
      </c>
      <c r="H29" s="167" t="s">
        <v>375</v>
      </c>
    </row>
    <row r="30" spans="3:8">
      <c r="C30" s="167" t="s">
        <v>465</v>
      </c>
      <c r="D30" s="135" t="s">
        <v>466</v>
      </c>
      <c r="E30" s="167" t="s">
        <v>467</v>
      </c>
      <c r="F30" s="124" t="s">
        <v>468</v>
      </c>
      <c r="G30" s="167" t="s">
        <v>467</v>
      </c>
      <c r="H30" s="124" t="s">
        <v>468</v>
      </c>
    </row>
    <row r="31" spans="3:8">
      <c r="C31" s="167" t="s">
        <v>469</v>
      </c>
      <c r="D31" s="135" t="s">
        <v>470</v>
      </c>
      <c r="E31" s="167" t="s">
        <v>467</v>
      </c>
      <c r="F31" s="124" t="s">
        <v>468</v>
      </c>
      <c r="G31" s="167" t="s">
        <v>467</v>
      </c>
      <c r="H31" s="124" t="s">
        <v>468</v>
      </c>
    </row>
    <row r="32" spans="3:8">
      <c r="C32" s="167">
        <v>21</v>
      </c>
      <c r="D32" s="135" t="s">
        <v>471</v>
      </c>
      <c r="E32" s="167" t="s">
        <v>464</v>
      </c>
      <c r="F32" s="124" t="s">
        <v>464</v>
      </c>
      <c r="G32" s="167" t="s">
        <v>464</v>
      </c>
      <c r="H32" s="167" t="s">
        <v>464</v>
      </c>
    </row>
    <row r="33" spans="3:8">
      <c r="C33" s="167">
        <v>22</v>
      </c>
      <c r="D33" s="135" t="s">
        <v>472</v>
      </c>
      <c r="E33" s="167" t="s">
        <v>473</v>
      </c>
      <c r="F33" s="124" t="s">
        <v>473</v>
      </c>
      <c r="G33" s="167" t="s">
        <v>473</v>
      </c>
      <c r="H33" s="167" t="s">
        <v>473</v>
      </c>
    </row>
    <row r="34" spans="3:8">
      <c r="C34" s="167"/>
      <c r="D34" s="135" t="s">
        <v>474</v>
      </c>
      <c r="E34" s="167"/>
      <c r="F34" s="124"/>
      <c r="G34" s="167"/>
      <c r="H34" s="167"/>
    </row>
    <row r="35" spans="3:8">
      <c r="C35" s="167">
        <v>23</v>
      </c>
      <c r="D35" s="135" t="s">
        <v>475</v>
      </c>
      <c r="E35" s="167" t="s">
        <v>476</v>
      </c>
      <c r="F35" s="124" t="s">
        <v>476</v>
      </c>
      <c r="G35" s="167" t="s">
        <v>476</v>
      </c>
      <c r="H35" s="167" t="s">
        <v>476</v>
      </c>
    </row>
    <row r="36" spans="3:8">
      <c r="C36" s="167">
        <v>24</v>
      </c>
      <c r="D36" s="135" t="s">
        <v>477</v>
      </c>
      <c r="E36" s="167"/>
      <c r="F36" s="167"/>
      <c r="G36" s="167"/>
      <c r="H36" s="167"/>
    </row>
    <row r="37" spans="3:8">
      <c r="C37" s="167">
        <v>25</v>
      </c>
      <c r="D37" s="135" t="s">
        <v>478</v>
      </c>
      <c r="E37" s="167"/>
      <c r="F37" s="167"/>
      <c r="G37" s="167"/>
      <c r="H37" s="167"/>
    </row>
    <row r="38" spans="3:8">
      <c r="C38" s="167">
        <v>26</v>
      </c>
      <c r="D38" s="135" t="s">
        <v>479</v>
      </c>
      <c r="E38" s="167"/>
      <c r="F38" s="167"/>
      <c r="G38" s="167"/>
      <c r="H38" s="167"/>
    </row>
    <row r="39" spans="3:8">
      <c r="C39" s="167">
        <v>27</v>
      </c>
      <c r="D39" s="135" t="s">
        <v>480</v>
      </c>
      <c r="E39" s="167"/>
      <c r="F39" s="167"/>
      <c r="G39" s="167"/>
      <c r="H39" s="167"/>
    </row>
    <row r="40" spans="3:8">
      <c r="C40" s="167">
        <v>28</v>
      </c>
      <c r="D40" s="135" t="s">
        <v>481</v>
      </c>
      <c r="E40" s="167"/>
      <c r="F40" s="167"/>
      <c r="G40" s="167"/>
      <c r="H40" s="167"/>
    </row>
    <row r="41" spans="3:8">
      <c r="C41" s="167">
        <v>29</v>
      </c>
      <c r="D41" s="135" t="s">
        <v>482</v>
      </c>
      <c r="E41" s="167"/>
      <c r="F41" s="167"/>
      <c r="G41" s="167"/>
      <c r="H41" s="167"/>
    </row>
    <row r="42" spans="3:8">
      <c r="C42" s="167">
        <v>30</v>
      </c>
      <c r="D42" s="135" t="s">
        <v>483</v>
      </c>
      <c r="E42" s="167" t="s">
        <v>464</v>
      </c>
      <c r="F42" s="167" t="s">
        <v>375</v>
      </c>
      <c r="G42" s="167" t="s">
        <v>464</v>
      </c>
      <c r="H42" s="167" t="s">
        <v>375</v>
      </c>
    </row>
    <row r="43" spans="3:8">
      <c r="C43" s="167">
        <v>31</v>
      </c>
      <c r="D43" s="135" t="s">
        <v>484</v>
      </c>
      <c r="E43" s="167"/>
      <c r="F43" s="124" t="s">
        <v>485</v>
      </c>
      <c r="G43" s="167"/>
      <c r="H43" s="167" t="s">
        <v>485</v>
      </c>
    </row>
    <row r="44" spans="3:8">
      <c r="C44" s="167">
        <v>32</v>
      </c>
      <c r="D44" s="135" t="s">
        <v>486</v>
      </c>
      <c r="E44" s="167"/>
      <c r="F44" s="124" t="s">
        <v>487</v>
      </c>
      <c r="G44" s="167"/>
      <c r="H44" s="167" t="s">
        <v>487</v>
      </c>
    </row>
    <row r="45" spans="3:8">
      <c r="C45" s="167">
        <v>33</v>
      </c>
      <c r="D45" s="135" t="s">
        <v>488</v>
      </c>
      <c r="E45" s="167"/>
      <c r="F45" s="124" t="s">
        <v>489</v>
      </c>
      <c r="G45" s="167"/>
      <c r="H45" s="167" t="s">
        <v>489</v>
      </c>
    </row>
    <row r="46" spans="3:8">
      <c r="C46" s="167">
        <v>34</v>
      </c>
      <c r="D46" s="135" t="s">
        <v>490</v>
      </c>
      <c r="E46" s="167"/>
      <c r="F46" s="124" t="s">
        <v>491</v>
      </c>
      <c r="G46" s="167"/>
      <c r="H46" s="167" t="s">
        <v>491</v>
      </c>
    </row>
    <row r="47" spans="3:8">
      <c r="C47" s="167">
        <v>35</v>
      </c>
      <c r="D47" s="135" t="s">
        <v>492</v>
      </c>
      <c r="E47" s="124" t="s">
        <v>493</v>
      </c>
      <c r="F47" s="167" t="s">
        <v>494</v>
      </c>
      <c r="G47" s="124" t="s">
        <v>493</v>
      </c>
      <c r="H47" s="167" t="s">
        <v>494</v>
      </c>
    </row>
    <row r="48" spans="3:8">
      <c r="C48" s="167">
        <v>36</v>
      </c>
      <c r="D48" s="135" t="s">
        <v>495</v>
      </c>
      <c r="E48" s="167" t="s">
        <v>464</v>
      </c>
      <c r="F48" s="167" t="s">
        <v>464</v>
      </c>
      <c r="G48" s="167" t="s">
        <v>464</v>
      </c>
      <c r="H48" s="167" t="s">
        <v>464</v>
      </c>
    </row>
    <row r="49" spans="2:8">
      <c r="C49" s="167">
        <v>37</v>
      </c>
      <c r="D49" s="135" t="s">
        <v>496</v>
      </c>
      <c r="E49" s="167"/>
      <c r="F49" s="167"/>
      <c r="G49" s="167"/>
      <c r="H49" s="167"/>
    </row>
    <row r="50" spans="2:8">
      <c r="F50" s="135"/>
      <c r="G50" s="135"/>
    </row>
    <row r="51" spans="2:8">
      <c r="D51" s="191"/>
      <c r="E51" s="191"/>
      <c r="F51" s="135"/>
      <c r="G51" s="135"/>
    </row>
    <row r="52" spans="2:8">
      <c r="D52" s="439"/>
      <c r="E52" s="439"/>
    </row>
    <row r="53" spans="2:8">
      <c r="B53" s="261" t="s">
        <v>514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7"/>
  <sheetViews>
    <sheetView showGridLines="0" zoomScale="85" zoomScaleNormal="85" workbookViewId="0"/>
  </sheetViews>
  <sheetFormatPr baseColWidth="10" defaultColWidth="11.42578125" defaultRowHeight="15"/>
  <cols>
    <col min="1" max="1" width="3" style="108" customWidth="1"/>
    <col min="2" max="2" width="11.42578125" style="108"/>
    <col min="3" max="3" width="17" style="108" bestFit="1" customWidth="1"/>
    <col min="4" max="4" width="16.28515625" style="108" bestFit="1" customWidth="1"/>
    <col min="5" max="5" width="17.28515625" style="108" bestFit="1" customWidth="1"/>
    <col min="6" max="9" width="11.7109375" style="108" bestFit="1" customWidth="1"/>
    <col min="10" max="10" width="16.28515625" style="108" bestFit="1" customWidth="1"/>
    <col min="11" max="12" width="11.7109375" style="108" bestFit="1" customWidth="1"/>
    <col min="13" max="13" width="16.28515625" style="108" bestFit="1" customWidth="1"/>
    <col min="14" max="17" width="11.42578125" style="108"/>
    <col min="18" max="18" width="12.28515625" style="108" bestFit="1" customWidth="1"/>
    <col min="19" max="16384" width="11.42578125" style="108"/>
  </cols>
  <sheetData>
    <row r="1" spans="1:18" ht="6" customHeight="1"/>
    <row r="2" spans="1:18">
      <c r="A2" s="430" t="s">
        <v>28</v>
      </c>
      <c r="B2" s="430"/>
      <c r="C2" s="430"/>
      <c r="D2" s="430"/>
    </row>
    <row r="5" spans="1:18">
      <c r="B5" s="12" t="s">
        <v>278</v>
      </c>
    </row>
    <row r="6" spans="1:18">
      <c r="B6" s="202"/>
    </row>
    <row r="7" spans="1:18" ht="31.5" customHeight="1"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162"/>
      <c r="O7" s="162"/>
    </row>
    <row r="8" spans="1:18" ht="201">
      <c r="D8" s="163" t="s">
        <v>279</v>
      </c>
      <c r="E8" s="163" t="s">
        <v>280</v>
      </c>
      <c r="F8" s="163" t="s">
        <v>281</v>
      </c>
      <c r="G8" s="163" t="s">
        <v>282</v>
      </c>
      <c r="H8" s="163" t="s">
        <v>283</v>
      </c>
      <c r="I8" s="163" t="s">
        <v>284</v>
      </c>
      <c r="J8" s="163" t="s">
        <v>285</v>
      </c>
      <c r="K8" s="163" t="s">
        <v>286</v>
      </c>
      <c r="L8" s="163" t="s">
        <v>287</v>
      </c>
      <c r="M8" s="163" t="s">
        <v>288</v>
      </c>
      <c r="N8" s="164" t="s">
        <v>289</v>
      </c>
      <c r="O8" s="164" t="s">
        <v>290</v>
      </c>
    </row>
    <row r="9" spans="1:18">
      <c r="B9" s="16" t="s">
        <v>291</v>
      </c>
      <c r="C9" s="16" t="s">
        <v>558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2">
        <v>2.699805536914894E-6</v>
      </c>
      <c r="O9" s="99"/>
      <c r="Q9" s="420"/>
      <c r="R9" s="420"/>
    </row>
    <row r="10" spans="1:18">
      <c r="B10" s="16" t="s">
        <v>532</v>
      </c>
      <c r="C10" s="16" t="s">
        <v>559</v>
      </c>
      <c r="D10" s="131">
        <v>0</v>
      </c>
      <c r="E10" s="131">
        <v>5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5">
        <v>2.0722372032754469E-5</v>
      </c>
      <c r="O10" s="100"/>
      <c r="Q10" s="420"/>
    </row>
    <row r="11" spans="1:18">
      <c r="B11" s="16" t="s">
        <v>533</v>
      </c>
      <c r="C11" s="16" t="s">
        <v>560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5">
        <v>2.1357969380809289E-7</v>
      </c>
      <c r="O11" s="100">
        <v>0</v>
      </c>
      <c r="Q11" s="420"/>
    </row>
    <row r="12" spans="1:18">
      <c r="B12" s="16" t="s">
        <v>292</v>
      </c>
      <c r="C12" s="16" t="s">
        <v>561</v>
      </c>
      <c r="D12" s="131">
        <v>0</v>
      </c>
      <c r="E12" s="131">
        <v>4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5">
        <v>3.4038274905786071E-5</v>
      </c>
      <c r="O12" s="100"/>
      <c r="Q12" s="420"/>
    </row>
    <row r="13" spans="1:18">
      <c r="B13" s="16" t="s">
        <v>293</v>
      </c>
      <c r="C13" s="16" t="s">
        <v>562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5">
        <v>2.3632197601913991E-6</v>
      </c>
      <c r="O13" s="100">
        <v>1.4999999999999999E-2</v>
      </c>
      <c r="Q13" s="420"/>
    </row>
    <row r="14" spans="1:18">
      <c r="B14" s="16" t="s">
        <v>294</v>
      </c>
      <c r="C14" s="16" t="s">
        <v>563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5">
        <v>2.0689544042780261E-6</v>
      </c>
      <c r="O14" s="100"/>
      <c r="Q14" s="420"/>
    </row>
    <row r="15" spans="1:18">
      <c r="B15" s="16" t="s">
        <v>295</v>
      </c>
      <c r="C15" s="16" t="s">
        <v>564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5">
        <v>9.8483969922620636E-8</v>
      </c>
      <c r="O15" s="100"/>
      <c r="Q15" s="420"/>
    </row>
    <row r="16" spans="1:18">
      <c r="B16" s="16" t="s">
        <v>296</v>
      </c>
      <c r="C16" s="16" t="s">
        <v>565</v>
      </c>
      <c r="D16" s="131">
        <v>0</v>
      </c>
      <c r="E16" s="131">
        <v>14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5">
        <v>3.802746896457945E-5</v>
      </c>
      <c r="O16" s="100"/>
      <c r="Q16" s="420"/>
    </row>
    <row r="17" spans="2:17">
      <c r="B17" s="16" t="s">
        <v>549</v>
      </c>
      <c r="C17" s="16" t="s">
        <v>566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5">
        <v>6.0039625037163905E-7</v>
      </c>
      <c r="O17" s="100">
        <v>0.01</v>
      </c>
      <c r="Q17" s="420"/>
    </row>
    <row r="18" spans="2:17">
      <c r="B18" s="16" t="s">
        <v>297</v>
      </c>
      <c r="C18" s="16" t="s">
        <v>567</v>
      </c>
      <c r="D18" s="131">
        <v>0</v>
      </c>
      <c r="E18" s="131">
        <v>96</v>
      </c>
      <c r="F18" s="131">
        <v>0</v>
      </c>
      <c r="G18" s="131">
        <v>0</v>
      </c>
      <c r="H18" s="131">
        <v>0</v>
      </c>
      <c r="I18" s="131">
        <v>0</v>
      </c>
      <c r="J18" s="131">
        <v>6</v>
      </c>
      <c r="K18" s="131">
        <v>0</v>
      </c>
      <c r="L18" s="131">
        <v>0</v>
      </c>
      <c r="M18" s="131">
        <v>6</v>
      </c>
      <c r="N18" s="15">
        <v>2.2131895177220492E-3</v>
      </c>
      <c r="O18" s="100">
        <v>2.5000000000000001E-3</v>
      </c>
      <c r="Q18" s="420"/>
    </row>
    <row r="19" spans="2:17">
      <c r="B19" s="16" t="s">
        <v>298</v>
      </c>
      <c r="C19" s="16" t="s">
        <v>568</v>
      </c>
      <c r="D19" s="131">
        <v>0</v>
      </c>
      <c r="E19" s="131">
        <v>10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5">
        <v>1.132984903138724E-4</v>
      </c>
      <c r="O19" s="100">
        <v>0.01</v>
      </c>
      <c r="Q19" s="420"/>
    </row>
    <row r="20" spans="2:17">
      <c r="B20" s="16" t="s">
        <v>534</v>
      </c>
      <c r="C20" s="16" t="s">
        <v>569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5">
        <v>4.1331625931380949E-7</v>
      </c>
      <c r="O20" s="100"/>
      <c r="Q20" s="420"/>
    </row>
    <row r="21" spans="2:17">
      <c r="B21" s="16" t="s">
        <v>653</v>
      </c>
      <c r="C21" s="16" t="s">
        <v>654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5">
        <v>1.423864625387286E-8</v>
      </c>
      <c r="O21" s="100">
        <v>0</v>
      </c>
      <c r="Q21" s="420"/>
    </row>
    <row r="22" spans="2:17">
      <c r="B22" s="16" t="s">
        <v>299</v>
      </c>
      <c r="C22" s="16" t="s">
        <v>570</v>
      </c>
      <c r="D22" s="131">
        <v>0</v>
      </c>
      <c r="E22" s="131">
        <v>2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5">
        <v>2.284313928867853E-5</v>
      </c>
      <c r="O22" s="100">
        <v>0</v>
      </c>
      <c r="Q22" s="420"/>
    </row>
    <row r="23" spans="2:17">
      <c r="B23" s="16" t="s">
        <v>300</v>
      </c>
      <c r="C23" s="16" t="s">
        <v>571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5">
        <v>4.5405460831794568E-7</v>
      </c>
      <c r="O23" s="100">
        <v>0</v>
      </c>
      <c r="Q23" s="420"/>
    </row>
    <row r="24" spans="2:17">
      <c r="B24" s="16" t="s">
        <v>301</v>
      </c>
      <c r="C24" s="16" t="s">
        <v>572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5">
        <v>4.1766695678027058E-7</v>
      </c>
      <c r="O24" s="100"/>
      <c r="Q24" s="420"/>
    </row>
    <row r="25" spans="2:17">
      <c r="B25" s="16" t="s">
        <v>302</v>
      </c>
      <c r="C25" s="16" t="s">
        <v>573</v>
      </c>
      <c r="D25" s="131">
        <v>0</v>
      </c>
      <c r="E25" s="131">
        <v>4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5">
        <v>2.6418621570206611E-5</v>
      </c>
      <c r="O25" s="100">
        <v>5.0000000000000001E-3</v>
      </c>
      <c r="Q25" s="420"/>
    </row>
    <row r="26" spans="2:17">
      <c r="B26" s="16" t="s">
        <v>303</v>
      </c>
      <c r="C26" s="16" t="s">
        <v>574</v>
      </c>
      <c r="D26" s="131">
        <v>0</v>
      </c>
      <c r="E26" s="131">
        <v>8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5">
        <v>7.9383221491001682E-5</v>
      </c>
      <c r="O26" s="100"/>
      <c r="Q26" s="420"/>
    </row>
    <row r="27" spans="2:17">
      <c r="B27" s="16" t="s">
        <v>304</v>
      </c>
      <c r="C27" s="16" t="s">
        <v>575</v>
      </c>
      <c r="D27" s="131">
        <v>0</v>
      </c>
      <c r="E27" s="131">
        <v>1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5">
        <v>2.9070569434990429E-6</v>
      </c>
      <c r="O27" s="100">
        <v>0</v>
      </c>
      <c r="Q27" s="420"/>
    </row>
    <row r="28" spans="2:17">
      <c r="B28" s="16" t="s">
        <v>535</v>
      </c>
      <c r="C28" s="16" t="s">
        <v>576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5">
        <v>1.4187228920178321E-6</v>
      </c>
      <c r="O28" s="100">
        <v>0</v>
      </c>
      <c r="Q28" s="420"/>
    </row>
    <row r="29" spans="2:17">
      <c r="B29" s="16" t="s">
        <v>655</v>
      </c>
      <c r="C29" s="16" t="s">
        <v>656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5">
        <v>6.2135870180095192E-7</v>
      </c>
      <c r="O29" s="100">
        <v>0</v>
      </c>
      <c r="Q29" s="420"/>
    </row>
    <row r="30" spans="2:17">
      <c r="B30" s="16" t="s">
        <v>536</v>
      </c>
      <c r="C30" s="16" t="s">
        <v>577</v>
      </c>
      <c r="D30" s="131">
        <v>0</v>
      </c>
      <c r="E30" s="131">
        <v>1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5">
        <v>2.3323693599746738E-6</v>
      </c>
      <c r="O30" s="100"/>
      <c r="Q30" s="420"/>
    </row>
    <row r="31" spans="2:17">
      <c r="B31" s="16" t="s">
        <v>305</v>
      </c>
      <c r="C31" s="16" t="s">
        <v>578</v>
      </c>
      <c r="D31" s="131">
        <v>0</v>
      </c>
      <c r="E31" s="131">
        <v>1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5">
        <v>1.595400760951305E-5</v>
      </c>
      <c r="O31" s="100">
        <v>0.02</v>
      </c>
      <c r="Q31" s="420"/>
    </row>
    <row r="32" spans="2:17">
      <c r="B32" s="16" t="s">
        <v>306</v>
      </c>
      <c r="C32" s="16" t="s">
        <v>579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5">
        <v>9.9947386343157565E-7</v>
      </c>
      <c r="O32" s="100">
        <v>0</v>
      </c>
      <c r="Q32" s="420"/>
    </row>
    <row r="33" spans="2:17">
      <c r="B33" s="16" t="s">
        <v>307</v>
      </c>
      <c r="C33" s="16" t="s">
        <v>580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5">
        <v>1.473699887275841E-6</v>
      </c>
      <c r="O33" s="100"/>
      <c r="Q33" s="420"/>
    </row>
    <row r="34" spans="2:17">
      <c r="B34" s="16" t="s">
        <v>537</v>
      </c>
      <c r="C34" s="16" t="s">
        <v>581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5">
        <v>1.5820718059858739E-9</v>
      </c>
      <c r="O34" s="100"/>
      <c r="Q34" s="420"/>
    </row>
    <row r="35" spans="2:17">
      <c r="B35" s="16" t="s">
        <v>582</v>
      </c>
      <c r="C35" s="16" t="s">
        <v>583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5">
        <v>2.007649121796074E-6</v>
      </c>
      <c r="O35" s="100"/>
      <c r="Q35" s="420"/>
    </row>
    <row r="36" spans="2:17">
      <c r="B36" s="16" t="s">
        <v>308</v>
      </c>
      <c r="C36" s="16" t="s">
        <v>584</v>
      </c>
      <c r="D36" s="131">
        <v>0</v>
      </c>
      <c r="E36" s="131">
        <v>1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5">
        <v>5.6918988399856772E-6</v>
      </c>
      <c r="O36" s="100">
        <v>0</v>
      </c>
      <c r="Q36" s="420"/>
    </row>
    <row r="37" spans="2:17">
      <c r="B37" s="16" t="s">
        <v>538</v>
      </c>
      <c r="C37" s="16" t="s">
        <v>585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5">
        <v>6.2847802492788828E-7</v>
      </c>
      <c r="O37" s="100">
        <v>5.0000000000000001E-3</v>
      </c>
      <c r="Q37" s="420"/>
    </row>
    <row r="38" spans="2:17">
      <c r="B38" s="16" t="s">
        <v>309</v>
      </c>
      <c r="C38" s="16" t="s">
        <v>586</v>
      </c>
      <c r="D38" s="131">
        <v>0</v>
      </c>
      <c r="E38" s="131">
        <v>3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5">
        <v>1.2761979981960799E-4</v>
      </c>
      <c r="O38" s="100">
        <v>0</v>
      </c>
      <c r="Q38" s="420"/>
    </row>
    <row r="39" spans="2:17">
      <c r="B39" s="16" t="s">
        <v>310</v>
      </c>
      <c r="C39" s="16" t="s">
        <v>144</v>
      </c>
      <c r="D39" s="131">
        <v>14063</v>
      </c>
      <c r="E39" s="131">
        <v>80294</v>
      </c>
      <c r="F39" s="131">
        <v>0</v>
      </c>
      <c r="G39" s="131">
        <v>0</v>
      </c>
      <c r="H39" s="131">
        <v>0</v>
      </c>
      <c r="I39" s="131">
        <v>0</v>
      </c>
      <c r="J39" s="131">
        <v>2338</v>
      </c>
      <c r="K39" s="131">
        <v>0</v>
      </c>
      <c r="L39" s="131">
        <v>0</v>
      </c>
      <c r="M39" s="131">
        <v>2338</v>
      </c>
      <c r="N39" s="15">
        <v>0.99302154375563267</v>
      </c>
      <c r="O39" s="100">
        <v>1.4999999999999999E-2</v>
      </c>
      <c r="Q39" s="420"/>
    </row>
    <row r="40" spans="2:17">
      <c r="B40" s="16" t="s">
        <v>311</v>
      </c>
      <c r="C40" s="16" t="s">
        <v>587</v>
      </c>
      <c r="D40" s="131">
        <v>0</v>
      </c>
      <c r="E40" s="131">
        <v>2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5">
        <v>2.5267664331351889E-5</v>
      </c>
      <c r="O40" s="100">
        <v>0</v>
      </c>
      <c r="Q40" s="420"/>
    </row>
    <row r="41" spans="2:17">
      <c r="B41" s="16" t="s">
        <v>513</v>
      </c>
      <c r="C41" s="16" t="s">
        <v>588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5">
        <v>6.6534029800735918E-6</v>
      </c>
      <c r="O41" s="100">
        <v>0</v>
      </c>
      <c r="Q41" s="420"/>
    </row>
    <row r="42" spans="2:17">
      <c r="B42" s="16" t="s">
        <v>312</v>
      </c>
      <c r="C42" s="16" t="s">
        <v>589</v>
      </c>
      <c r="D42" s="131">
        <v>0</v>
      </c>
      <c r="E42" s="131">
        <v>17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5">
        <v>2.910379294291613E-5</v>
      </c>
      <c r="O42" s="100"/>
      <c r="Q42" s="420"/>
    </row>
    <row r="43" spans="2:17">
      <c r="B43" s="16" t="s">
        <v>313</v>
      </c>
      <c r="C43" s="16" t="s">
        <v>590</v>
      </c>
      <c r="D43" s="131">
        <v>0</v>
      </c>
      <c r="E43" s="131">
        <v>144</v>
      </c>
      <c r="F43" s="131">
        <v>0</v>
      </c>
      <c r="G43" s="131">
        <v>0</v>
      </c>
      <c r="H43" s="131">
        <v>0</v>
      </c>
      <c r="I43" s="131">
        <v>0</v>
      </c>
      <c r="J43" s="131">
        <v>10</v>
      </c>
      <c r="K43" s="131">
        <v>0</v>
      </c>
      <c r="L43" s="131">
        <v>0</v>
      </c>
      <c r="M43" s="131">
        <v>10</v>
      </c>
      <c r="N43" s="15">
        <v>3.9113335814156399E-3</v>
      </c>
      <c r="O43" s="100">
        <v>0.01</v>
      </c>
      <c r="Q43" s="420"/>
    </row>
    <row r="44" spans="2:17">
      <c r="B44" s="16" t="s">
        <v>314</v>
      </c>
      <c r="C44" s="16" t="s">
        <v>591</v>
      </c>
      <c r="D44" s="131">
        <v>0</v>
      </c>
      <c r="E44" s="131">
        <v>2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5">
        <v>4.6441717864715317E-6</v>
      </c>
      <c r="O44" s="100"/>
      <c r="Q44" s="420"/>
    </row>
    <row r="45" spans="2:17">
      <c r="B45" s="16" t="s">
        <v>315</v>
      </c>
      <c r="C45" s="16" t="s">
        <v>592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5">
        <v>8.4118757924268895E-6</v>
      </c>
      <c r="O45" s="100">
        <v>0</v>
      </c>
      <c r="Q45" s="420"/>
    </row>
    <row r="46" spans="2:17">
      <c r="B46" s="16" t="s">
        <v>316</v>
      </c>
      <c r="C46" s="16" t="s">
        <v>593</v>
      </c>
      <c r="D46" s="364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5">
        <v>7.0516895572305351E-6</v>
      </c>
      <c r="O46" s="100"/>
      <c r="Q46" s="420"/>
    </row>
    <row r="47" spans="2:17">
      <c r="B47" s="16" t="s">
        <v>539</v>
      </c>
      <c r="C47" s="16" t="s">
        <v>594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5">
        <v>7.5464825145526174E-7</v>
      </c>
      <c r="O47" s="100"/>
      <c r="Q47" s="420"/>
    </row>
    <row r="48" spans="2:17">
      <c r="B48" s="16" t="s">
        <v>657</v>
      </c>
      <c r="C48" s="16" t="s">
        <v>658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5">
        <v>5.3790441403519712E-8</v>
      </c>
      <c r="O48" s="100"/>
      <c r="Q48" s="420"/>
    </row>
    <row r="49" spans="2:17">
      <c r="B49" s="16" t="s">
        <v>317</v>
      </c>
      <c r="C49" s="16" t="s">
        <v>595</v>
      </c>
      <c r="D49" s="131">
        <v>0</v>
      </c>
      <c r="E49" s="131">
        <v>7</v>
      </c>
      <c r="F49" s="131">
        <v>0</v>
      </c>
      <c r="G49" s="131">
        <v>0</v>
      </c>
      <c r="H49" s="131">
        <v>0</v>
      </c>
      <c r="I49" s="131">
        <v>0</v>
      </c>
      <c r="J49" s="131">
        <v>1</v>
      </c>
      <c r="K49" s="131">
        <v>0</v>
      </c>
      <c r="L49" s="131">
        <v>0</v>
      </c>
      <c r="M49" s="131">
        <v>1</v>
      </c>
      <c r="N49" s="15">
        <v>2.4842561637083478E-4</v>
      </c>
      <c r="O49" s="100"/>
      <c r="Q49" s="420"/>
    </row>
    <row r="50" spans="2:17">
      <c r="B50" s="16" t="s">
        <v>661</v>
      </c>
      <c r="C50" s="16" t="s">
        <v>662</v>
      </c>
      <c r="D50" s="131">
        <v>0</v>
      </c>
      <c r="E50" s="131">
        <v>3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5">
        <v>1.7835090986830251E-5</v>
      </c>
      <c r="O50" s="100"/>
      <c r="Q50" s="420"/>
    </row>
    <row r="51" spans="2:17">
      <c r="B51" s="16" t="s">
        <v>657</v>
      </c>
      <c r="C51" s="16" t="s">
        <v>658</v>
      </c>
      <c r="D51" s="131">
        <v>0</v>
      </c>
      <c r="E51" s="131">
        <v>1.7799999999999999E-4</v>
      </c>
      <c r="F51" s="131">
        <v>0</v>
      </c>
      <c r="G51" s="131">
        <v>0</v>
      </c>
      <c r="H51" s="131">
        <v>0</v>
      </c>
      <c r="I51" s="131">
        <v>0</v>
      </c>
      <c r="J51" s="131">
        <v>2.5000000000000001E-5</v>
      </c>
      <c r="K51" s="131">
        <v>0</v>
      </c>
      <c r="L51" s="131">
        <v>0</v>
      </c>
      <c r="M51" s="131">
        <v>0</v>
      </c>
      <c r="N51" s="15">
        <v>1.5317656709854559E-13</v>
      </c>
      <c r="O51" s="100"/>
      <c r="Q51" s="420"/>
    </row>
    <row r="52" spans="2:17">
      <c r="B52" s="16" t="s">
        <v>317</v>
      </c>
      <c r="C52" s="16" t="s">
        <v>595</v>
      </c>
      <c r="D52" s="131">
        <v>0</v>
      </c>
      <c r="E52" s="131">
        <v>8.9131149999999995</v>
      </c>
      <c r="F52" s="131">
        <v>0</v>
      </c>
      <c r="G52" s="131">
        <v>0</v>
      </c>
      <c r="H52" s="131">
        <v>0</v>
      </c>
      <c r="I52" s="131">
        <v>0</v>
      </c>
      <c r="J52" s="131">
        <v>0.66443700000000006</v>
      </c>
      <c r="K52" s="131">
        <v>0</v>
      </c>
      <c r="L52" s="131">
        <v>0</v>
      </c>
      <c r="M52" s="131">
        <v>1</v>
      </c>
      <c r="N52" s="15">
        <v>4.0710471485302537E-9</v>
      </c>
      <c r="O52" s="100"/>
      <c r="Q52" s="420"/>
    </row>
    <row r="53" spans="2:17">
      <c r="B53" s="256" t="s">
        <v>514</v>
      </c>
      <c r="N53" s="165"/>
    </row>
    <row r="54" spans="2:17">
      <c r="N54" s="165"/>
    </row>
    <row r="55" spans="2:17">
      <c r="E55" s="155"/>
      <c r="N55" s="165"/>
    </row>
    <row r="56" spans="2:17">
      <c r="N56" s="165"/>
    </row>
    <row r="57" spans="2:17">
      <c r="N57" s="165"/>
      <c r="O57" s="165"/>
    </row>
    <row r="58" spans="2:17">
      <c r="N58" s="165"/>
    </row>
    <row r="59" spans="2:17">
      <c r="N59" s="165"/>
    </row>
    <row r="60" spans="2:17">
      <c r="N60" s="165"/>
    </row>
    <row r="61" spans="2:17">
      <c r="N61" s="165"/>
      <c r="O61" s="165"/>
    </row>
    <row r="62" spans="2:17">
      <c r="N62" s="165"/>
    </row>
    <row r="63" spans="2:17">
      <c r="N63" s="165"/>
    </row>
    <row r="64" spans="2:17">
      <c r="E64" s="155"/>
      <c r="N64" s="165"/>
      <c r="O64" s="165"/>
    </row>
    <row r="65" spans="14:14">
      <c r="N65" s="165"/>
    </row>
    <row r="66" spans="14:14">
      <c r="N66" s="165"/>
    </row>
    <row r="67" spans="14:14">
      <c r="N67" s="165"/>
    </row>
    <row r="68" spans="14:14">
      <c r="N68" s="165"/>
    </row>
    <row r="69" spans="14:14">
      <c r="N69" s="165"/>
    </row>
    <row r="70" spans="14:14">
      <c r="N70" s="165"/>
    </row>
    <row r="71" spans="14:14">
      <c r="N71" s="165"/>
    </row>
    <row r="72" spans="14:14">
      <c r="N72" s="165"/>
    </row>
    <row r="73" spans="14:14">
      <c r="N73" s="165"/>
    </row>
    <row r="74" spans="14:14">
      <c r="N74" s="165"/>
    </row>
    <row r="75" spans="14:14">
      <c r="N75" s="165"/>
    </row>
    <row r="76" spans="14:14">
      <c r="N76" s="165"/>
    </row>
    <row r="77" spans="14:14">
      <c r="N77" s="165"/>
    </row>
    <row r="78" spans="14:14">
      <c r="N78" s="165"/>
    </row>
    <row r="79" spans="14:14">
      <c r="N79" s="165"/>
    </row>
    <row r="80" spans="14:14">
      <c r="N80" s="165"/>
    </row>
    <row r="81" spans="14:15">
      <c r="N81" s="165"/>
    </row>
    <row r="82" spans="14:15">
      <c r="N82" s="165"/>
    </row>
    <row r="83" spans="14:15">
      <c r="N83" s="165"/>
    </row>
    <row r="84" spans="14:15">
      <c r="N84" s="165"/>
    </row>
    <row r="85" spans="14:15">
      <c r="N85" s="165"/>
      <c r="O85" s="165"/>
    </row>
    <row r="86" spans="14:15">
      <c r="N86" s="165"/>
    </row>
    <row r="87" spans="14:15">
      <c r="N87" s="165"/>
    </row>
    <row r="88" spans="14:15">
      <c r="N88" s="165"/>
    </row>
    <row r="89" spans="14:15">
      <c r="N89" s="165"/>
    </row>
    <row r="90" spans="14:15">
      <c r="N90" s="165"/>
    </row>
    <row r="91" spans="14:15">
      <c r="N91" s="165"/>
    </row>
    <row r="92" spans="14:15">
      <c r="N92" s="165"/>
    </row>
    <row r="93" spans="14:15">
      <c r="N93" s="165"/>
    </row>
    <row r="94" spans="14:15">
      <c r="N94" s="165"/>
    </row>
    <row r="95" spans="14:15">
      <c r="N95" s="165"/>
    </row>
    <row r="96" spans="14:15">
      <c r="N96" s="165"/>
      <c r="O96" s="165"/>
    </row>
    <row r="97" spans="14:14">
      <c r="N97" s="165"/>
    </row>
    <row r="98" spans="14:14">
      <c r="N98" s="165"/>
    </row>
    <row r="99" spans="14:14">
      <c r="N99" s="165"/>
    </row>
    <row r="100" spans="14:14">
      <c r="N100" s="165"/>
    </row>
    <row r="101" spans="14:14">
      <c r="N101" s="165"/>
    </row>
    <row r="102" spans="14:14">
      <c r="N102" s="165"/>
    </row>
    <row r="103" spans="14:14">
      <c r="N103" s="165"/>
    </row>
    <row r="104" spans="14:14">
      <c r="N104" s="165"/>
    </row>
    <row r="105" spans="14:14">
      <c r="N105" s="165"/>
    </row>
    <row r="106" spans="14:14">
      <c r="N106" s="165"/>
    </row>
    <row r="107" spans="14:14">
      <c r="N107" s="165"/>
    </row>
    <row r="108" spans="14:14">
      <c r="N108" s="165"/>
    </row>
    <row r="109" spans="14:14">
      <c r="N109" s="165"/>
    </row>
    <row r="110" spans="14:14">
      <c r="N110" s="165"/>
    </row>
    <row r="111" spans="14:14">
      <c r="N111" s="165"/>
    </row>
    <row r="112" spans="14:14">
      <c r="N112" s="165"/>
    </row>
    <row r="113" spans="5:15">
      <c r="N113" s="165"/>
    </row>
    <row r="114" spans="5:15">
      <c r="N114" s="165"/>
    </row>
    <row r="115" spans="5:15">
      <c r="N115" s="165"/>
    </row>
    <row r="116" spans="5:15">
      <c r="N116" s="165"/>
    </row>
    <row r="117" spans="5:15">
      <c r="N117" s="165"/>
    </row>
    <row r="118" spans="5:15">
      <c r="N118" s="165"/>
    </row>
    <row r="119" spans="5:15">
      <c r="N119" s="165"/>
    </row>
    <row r="120" spans="5:15">
      <c r="E120" s="155"/>
      <c r="N120" s="165"/>
      <c r="O120" s="165"/>
    </row>
    <row r="121" spans="5:15">
      <c r="N121" s="165"/>
    </row>
    <row r="122" spans="5:15">
      <c r="N122" s="165"/>
      <c r="O122" s="165"/>
    </row>
    <row r="123" spans="5:15">
      <c r="N123" s="165"/>
    </row>
    <row r="124" spans="5:15">
      <c r="N124" s="165"/>
    </row>
    <row r="125" spans="5:15">
      <c r="N125" s="165"/>
    </row>
    <row r="126" spans="5:15">
      <c r="N126" s="165"/>
    </row>
    <row r="127" spans="5:15">
      <c r="N127" s="165"/>
    </row>
    <row r="128" spans="5:15">
      <c r="N128" s="165"/>
    </row>
    <row r="129" spans="14:15">
      <c r="N129" s="165"/>
    </row>
    <row r="130" spans="14:15">
      <c r="N130" s="165"/>
    </row>
    <row r="131" spans="14:15">
      <c r="N131" s="165"/>
    </row>
    <row r="132" spans="14:15">
      <c r="N132" s="165"/>
    </row>
    <row r="133" spans="14:15">
      <c r="N133" s="165"/>
    </row>
    <row r="134" spans="14:15">
      <c r="N134" s="165"/>
    </row>
    <row r="135" spans="14:15">
      <c r="N135" s="165"/>
    </row>
    <row r="136" spans="14:15">
      <c r="N136" s="165"/>
    </row>
    <row r="137" spans="14:15">
      <c r="N137" s="165"/>
    </row>
    <row r="138" spans="14:15">
      <c r="N138" s="165"/>
    </row>
    <row r="139" spans="14:15">
      <c r="N139" s="165"/>
    </row>
    <row r="140" spans="14:15">
      <c r="N140" s="165"/>
      <c r="O140" s="165"/>
    </row>
    <row r="141" spans="14:15">
      <c r="N141" s="165"/>
    </row>
    <row r="142" spans="14:15">
      <c r="N142" s="165"/>
    </row>
    <row r="143" spans="14:15">
      <c r="N143" s="165"/>
    </row>
    <row r="144" spans="14:15">
      <c r="N144" s="165"/>
    </row>
    <row r="145" spans="4:15">
      <c r="N145" s="165"/>
    </row>
    <row r="146" spans="4:15">
      <c r="N146" s="165"/>
    </row>
    <row r="147" spans="4:15">
      <c r="N147" s="165"/>
      <c r="O147" s="165"/>
    </row>
    <row r="148" spans="4:15">
      <c r="N148" s="165"/>
    </row>
    <row r="149" spans="4:15">
      <c r="N149" s="165"/>
    </row>
    <row r="150" spans="4:15">
      <c r="N150" s="165"/>
    </row>
    <row r="151" spans="4:15">
      <c r="N151" s="165"/>
    </row>
    <row r="152" spans="4:15">
      <c r="N152" s="165"/>
    </row>
    <row r="153" spans="4:15">
      <c r="E153" s="155"/>
      <c r="N153" s="165"/>
    </row>
    <row r="154" spans="4:15">
      <c r="D154" s="155"/>
      <c r="E154" s="155"/>
      <c r="J154" s="155"/>
      <c r="N154" s="165"/>
      <c r="O154" s="165"/>
    </row>
    <row r="155" spans="4:15">
      <c r="N155" s="165"/>
    </row>
    <row r="156" spans="4:15">
      <c r="N156" s="165"/>
    </row>
    <row r="157" spans="4:15">
      <c r="N157" s="165"/>
    </row>
    <row r="158" spans="4:15">
      <c r="N158" s="165"/>
      <c r="O158" s="165"/>
    </row>
    <row r="159" spans="4:15">
      <c r="N159" s="165"/>
    </row>
    <row r="160" spans="4:15">
      <c r="N160" s="165"/>
    </row>
    <row r="161" spans="14:15">
      <c r="N161" s="165"/>
    </row>
    <row r="162" spans="14:15">
      <c r="N162" s="165"/>
    </row>
    <row r="163" spans="14:15">
      <c r="N163" s="165"/>
    </row>
    <row r="164" spans="14:15">
      <c r="N164" s="165"/>
      <c r="O164" s="165"/>
    </row>
    <row r="165" spans="14:15">
      <c r="N165" s="165"/>
    </row>
    <row r="166" spans="14:15">
      <c r="N166" s="165"/>
      <c r="O166" s="165"/>
    </row>
    <row r="167" spans="14:15">
      <c r="N167" s="165"/>
    </row>
    <row r="168" spans="14:15">
      <c r="N168" s="165"/>
    </row>
    <row r="169" spans="14:15">
      <c r="N169" s="165"/>
    </row>
    <row r="170" spans="14:15">
      <c r="N170" s="165"/>
    </row>
    <row r="171" spans="14:15">
      <c r="N171" s="165"/>
    </row>
    <row r="172" spans="14:15">
      <c r="N172" s="165"/>
    </row>
    <row r="173" spans="14:15">
      <c r="N173" s="165"/>
    </row>
    <row r="174" spans="14:15">
      <c r="N174" s="165"/>
    </row>
    <row r="175" spans="14:15">
      <c r="N175" s="165"/>
    </row>
    <row r="176" spans="14:15">
      <c r="N176" s="165"/>
      <c r="O176" s="165"/>
    </row>
    <row r="177" spans="5:15">
      <c r="N177" s="165"/>
    </row>
    <row r="178" spans="5:15">
      <c r="N178" s="165"/>
    </row>
    <row r="179" spans="5:15">
      <c r="N179" s="165"/>
    </row>
    <row r="180" spans="5:15">
      <c r="E180" s="155"/>
      <c r="N180" s="165"/>
    </row>
    <row r="181" spans="5:15">
      <c r="N181" s="165"/>
    </row>
    <row r="182" spans="5:15">
      <c r="N182" s="165"/>
    </row>
    <row r="183" spans="5:15">
      <c r="N183" s="165"/>
    </row>
    <row r="184" spans="5:15">
      <c r="E184" s="155"/>
      <c r="N184" s="165"/>
    </row>
    <row r="185" spans="5:15">
      <c r="N185" s="165"/>
    </row>
    <row r="186" spans="5:15">
      <c r="N186" s="165"/>
    </row>
    <row r="187" spans="5:15">
      <c r="N187" s="165"/>
      <c r="O187" s="165"/>
    </row>
    <row r="188" spans="5:15">
      <c r="N188" s="165"/>
    </row>
    <row r="189" spans="5:15">
      <c r="N189" s="165"/>
    </row>
    <row r="190" spans="5:15">
      <c r="N190" s="165"/>
    </row>
    <row r="191" spans="5:15">
      <c r="N191" s="165"/>
    </row>
    <row r="192" spans="5:15">
      <c r="N192" s="165"/>
    </row>
    <row r="193" spans="14:15">
      <c r="N193" s="165"/>
    </row>
    <row r="194" spans="14:15">
      <c r="N194" s="165"/>
    </row>
    <row r="195" spans="14:15">
      <c r="N195" s="165"/>
    </row>
    <row r="196" spans="14:15">
      <c r="N196" s="165"/>
    </row>
    <row r="197" spans="14:15">
      <c r="N197" s="165"/>
    </row>
    <row r="198" spans="14:15">
      <c r="N198" s="165"/>
    </row>
    <row r="199" spans="14:15">
      <c r="N199" s="165"/>
    </row>
    <row r="200" spans="14:15">
      <c r="N200" s="165"/>
    </row>
    <row r="201" spans="14:15">
      <c r="N201" s="165"/>
    </row>
    <row r="202" spans="14:15">
      <c r="N202" s="165"/>
    </row>
    <row r="203" spans="14:15">
      <c r="N203" s="165"/>
    </row>
    <row r="204" spans="14:15">
      <c r="N204" s="165"/>
    </row>
    <row r="205" spans="14:15">
      <c r="N205" s="165"/>
      <c r="O205" s="165"/>
    </row>
    <row r="206" spans="14:15">
      <c r="N206" s="165"/>
    </row>
    <row r="207" spans="14:15">
      <c r="N207" s="165"/>
    </row>
    <row r="208" spans="14:15">
      <c r="N208" s="165"/>
    </row>
    <row r="209" spans="5:15">
      <c r="N209" s="165"/>
    </row>
    <row r="210" spans="5:15">
      <c r="N210" s="165"/>
    </row>
    <row r="211" spans="5:15">
      <c r="N211" s="165"/>
    </row>
    <row r="212" spans="5:15">
      <c r="N212" s="165"/>
    </row>
    <row r="213" spans="5:15">
      <c r="N213" s="165"/>
    </row>
    <row r="214" spans="5:15">
      <c r="N214" s="165"/>
    </row>
    <row r="215" spans="5:15">
      <c r="N215" s="165"/>
    </row>
    <row r="216" spans="5:15">
      <c r="N216" s="165"/>
    </row>
    <row r="217" spans="5:15">
      <c r="N217" s="165"/>
    </row>
    <row r="218" spans="5:15">
      <c r="N218" s="165"/>
    </row>
    <row r="219" spans="5:15">
      <c r="N219" s="165"/>
    </row>
    <row r="220" spans="5:15">
      <c r="E220" s="155"/>
      <c r="N220" s="165"/>
      <c r="O220" s="165"/>
    </row>
    <row r="221" spans="5:15">
      <c r="N221" s="165"/>
    </row>
    <row r="222" spans="5:15">
      <c r="N222" s="165"/>
    </row>
    <row r="223" spans="5:15">
      <c r="N223" s="165"/>
    </row>
    <row r="224" spans="5:15">
      <c r="N224" s="165"/>
    </row>
    <row r="225" spans="14:14">
      <c r="N225" s="165"/>
    </row>
    <row r="226" spans="14:14">
      <c r="N226" s="165"/>
    </row>
    <row r="227" spans="14:14">
      <c r="N227" s="165"/>
    </row>
    <row r="228" spans="14:14">
      <c r="N228" s="165"/>
    </row>
    <row r="229" spans="14:14">
      <c r="N229" s="165"/>
    </row>
    <row r="230" spans="14:14">
      <c r="N230" s="165"/>
    </row>
    <row r="231" spans="14:14">
      <c r="N231" s="165"/>
    </row>
    <row r="232" spans="14:14">
      <c r="N232" s="165"/>
    </row>
    <row r="233" spans="14:14">
      <c r="N233" s="165"/>
    </row>
    <row r="234" spans="14:14">
      <c r="N234" s="165"/>
    </row>
    <row r="235" spans="14:14">
      <c r="N235" s="165"/>
    </row>
    <row r="236" spans="14:14">
      <c r="N236" s="165"/>
    </row>
    <row r="237" spans="14:14">
      <c r="N237" s="165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4"/>
  <sheetViews>
    <sheetView showGridLines="0" zoomScale="85" zoomScaleNormal="85" workbookViewId="0"/>
  </sheetViews>
  <sheetFormatPr baseColWidth="10" defaultColWidth="11.42578125" defaultRowHeight="15"/>
  <cols>
    <col min="1" max="1" width="3" style="108" customWidth="1"/>
    <col min="2" max="2" width="11.42578125" style="108"/>
    <col min="3" max="3" width="17" style="108" bestFit="1" customWidth="1"/>
    <col min="4" max="4" width="16.28515625" style="108" bestFit="1" customWidth="1"/>
    <col min="5" max="5" width="15" style="108" bestFit="1" customWidth="1"/>
    <col min="6" max="9" width="11.42578125" style="108"/>
    <col min="10" max="10" width="17.28515625" style="108" bestFit="1" customWidth="1"/>
    <col min="11" max="12" width="11.7109375" style="108" bestFit="1" customWidth="1"/>
    <col min="13" max="13" width="17.28515625" style="108" bestFit="1" customWidth="1"/>
    <col min="14" max="17" width="11.42578125" style="108"/>
    <col min="18" max="18" width="12.28515625" style="108" bestFit="1" customWidth="1"/>
    <col min="19" max="16384" width="11.42578125" style="108"/>
  </cols>
  <sheetData>
    <row r="1" spans="1:15" ht="6" customHeight="1"/>
    <row r="2" spans="1:15">
      <c r="A2" s="430" t="s">
        <v>28</v>
      </c>
      <c r="B2" s="430"/>
      <c r="C2" s="430"/>
      <c r="D2" s="430"/>
    </row>
    <row r="5" spans="1:15">
      <c r="B5" s="12" t="s">
        <v>319</v>
      </c>
    </row>
    <row r="6" spans="1:15">
      <c r="B6" s="202"/>
    </row>
    <row r="7" spans="1:15" ht="31.5" customHeight="1"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162"/>
      <c r="O7" s="162"/>
    </row>
    <row r="8" spans="1:15" ht="201">
      <c r="D8" s="163" t="s">
        <v>279</v>
      </c>
      <c r="E8" s="163" t="s">
        <v>280</v>
      </c>
      <c r="F8" s="163" t="s">
        <v>281</v>
      </c>
      <c r="G8" s="163" t="s">
        <v>282</v>
      </c>
      <c r="H8" s="163" t="s">
        <v>283</v>
      </c>
      <c r="I8" s="163" t="s">
        <v>284</v>
      </c>
      <c r="J8" s="163" t="s">
        <v>285</v>
      </c>
      <c r="K8" s="163" t="s">
        <v>286</v>
      </c>
      <c r="L8" s="163" t="s">
        <v>287</v>
      </c>
      <c r="M8" s="163" t="s">
        <v>288</v>
      </c>
      <c r="N8" s="164" t="s">
        <v>289</v>
      </c>
      <c r="O8" s="164" t="s">
        <v>290</v>
      </c>
    </row>
    <row r="9" spans="1:15">
      <c r="B9" s="16" t="s">
        <v>291</v>
      </c>
      <c r="C9" s="16" t="s">
        <v>558</v>
      </c>
      <c r="D9" s="225">
        <v>0</v>
      </c>
      <c r="E9" s="225">
        <v>0</v>
      </c>
      <c r="F9" s="223">
        <v>0</v>
      </c>
      <c r="G9" s="223">
        <v>0</v>
      </c>
      <c r="H9" s="223">
        <v>0</v>
      </c>
      <c r="I9" s="223">
        <v>0</v>
      </c>
      <c r="J9" s="225">
        <v>0</v>
      </c>
      <c r="K9" s="225">
        <v>0</v>
      </c>
      <c r="L9" s="225">
        <v>0</v>
      </c>
      <c r="M9" s="225">
        <v>0</v>
      </c>
      <c r="N9" s="222">
        <v>3.0196123534818649E-6</v>
      </c>
      <c r="O9" s="99"/>
    </row>
    <row r="10" spans="1:15">
      <c r="B10" s="16" t="s">
        <v>532</v>
      </c>
      <c r="C10" s="16" t="s">
        <v>559</v>
      </c>
      <c r="D10" s="225">
        <v>0</v>
      </c>
      <c r="E10" s="225">
        <v>5</v>
      </c>
      <c r="F10" s="223">
        <v>0</v>
      </c>
      <c r="G10" s="223">
        <v>0</v>
      </c>
      <c r="H10" s="223">
        <v>0</v>
      </c>
      <c r="I10" s="223">
        <v>0</v>
      </c>
      <c r="J10" s="225">
        <v>0</v>
      </c>
      <c r="K10" s="225">
        <v>0</v>
      </c>
      <c r="L10" s="225">
        <v>0</v>
      </c>
      <c r="M10" s="225">
        <v>0</v>
      </c>
      <c r="N10" s="222">
        <v>1.9935369280641701E-5</v>
      </c>
      <c r="O10" s="99"/>
    </row>
    <row r="11" spans="1:15">
      <c r="B11" s="16" t="s">
        <v>533</v>
      </c>
      <c r="C11" s="16" t="s">
        <v>560</v>
      </c>
      <c r="D11" s="131">
        <v>0</v>
      </c>
      <c r="E11" s="131">
        <v>0</v>
      </c>
      <c r="F11" s="224">
        <v>0</v>
      </c>
      <c r="G11" s="224">
        <v>0</v>
      </c>
      <c r="H11" s="224">
        <v>0</v>
      </c>
      <c r="I11" s="224">
        <v>0</v>
      </c>
      <c r="J11" s="131">
        <v>0</v>
      </c>
      <c r="K11" s="131">
        <v>0</v>
      </c>
      <c r="L11" s="131">
        <v>0</v>
      </c>
      <c r="M11" s="131">
        <v>0</v>
      </c>
      <c r="N11" s="15">
        <v>2.3887938336949998E-7</v>
      </c>
      <c r="O11" s="100">
        <v>0</v>
      </c>
    </row>
    <row r="12" spans="1:15">
      <c r="B12" s="16" t="s">
        <v>292</v>
      </c>
      <c r="C12" s="16" t="s">
        <v>561</v>
      </c>
      <c r="D12" s="131">
        <v>0</v>
      </c>
      <c r="E12" s="131">
        <v>2</v>
      </c>
      <c r="F12" s="224">
        <v>0</v>
      </c>
      <c r="G12" s="224">
        <v>0</v>
      </c>
      <c r="H12" s="224">
        <v>0</v>
      </c>
      <c r="I12" s="224">
        <v>0</v>
      </c>
      <c r="J12" s="131">
        <v>0</v>
      </c>
      <c r="K12" s="131">
        <v>0</v>
      </c>
      <c r="L12" s="131">
        <v>0</v>
      </c>
      <c r="M12" s="131">
        <v>0</v>
      </c>
      <c r="N12" s="15">
        <v>2.7096442350985159E-5</v>
      </c>
      <c r="O12" s="100"/>
    </row>
    <row r="13" spans="1:15">
      <c r="B13" s="16" t="s">
        <v>293</v>
      </c>
      <c r="C13" s="16" t="s">
        <v>562</v>
      </c>
      <c r="D13" s="131">
        <v>0</v>
      </c>
      <c r="E13" s="131">
        <v>0</v>
      </c>
      <c r="F13" s="224">
        <v>0</v>
      </c>
      <c r="G13" s="224">
        <v>0</v>
      </c>
      <c r="H13" s="224">
        <v>0</v>
      </c>
      <c r="I13" s="224">
        <v>0</v>
      </c>
      <c r="J13" s="131">
        <v>0</v>
      </c>
      <c r="K13" s="131">
        <v>0</v>
      </c>
      <c r="L13" s="131">
        <v>0</v>
      </c>
      <c r="M13" s="131">
        <v>0</v>
      </c>
      <c r="N13" s="15">
        <v>2.6431561400606709E-6</v>
      </c>
      <c r="O13" s="100">
        <v>1.4999999999999999E-2</v>
      </c>
    </row>
    <row r="14" spans="1:15">
      <c r="B14" s="16" t="s">
        <v>294</v>
      </c>
      <c r="C14" s="16" t="s">
        <v>563</v>
      </c>
      <c r="D14" s="131">
        <v>0</v>
      </c>
      <c r="E14" s="131">
        <v>0</v>
      </c>
      <c r="F14" s="224">
        <v>0</v>
      </c>
      <c r="G14" s="224">
        <v>0</v>
      </c>
      <c r="H14" s="224">
        <v>0</v>
      </c>
      <c r="I14" s="224">
        <v>0</v>
      </c>
      <c r="J14" s="131">
        <v>0</v>
      </c>
      <c r="K14" s="131">
        <v>0</v>
      </c>
      <c r="L14" s="131">
        <v>0</v>
      </c>
      <c r="M14" s="131">
        <v>0</v>
      </c>
      <c r="N14" s="15">
        <v>2.3140334340849161E-6</v>
      </c>
      <c r="O14" s="100"/>
    </row>
    <row r="15" spans="1:15">
      <c r="B15" s="16" t="s">
        <v>295</v>
      </c>
      <c r="C15" s="16" t="s">
        <v>564</v>
      </c>
      <c r="D15" s="131">
        <v>0</v>
      </c>
      <c r="E15" s="131">
        <v>0</v>
      </c>
      <c r="F15" s="224">
        <v>0</v>
      </c>
      <c r="G15" s="224">
        <v>0</v>
      </c>
      <c r="H15" s="224">
        <v>0</v>
      </c>
      <c r="I15" s="224">
        <v>0</v>
      </c>
      <c r="J15" s="131">
        <v>0</v>
      </c>
      <c r="K15" s="131">
        <v>0</v>
      </c>
      <c r="L15" s="131">
        <v>0</v>
      </c>
      <c r="M15" s="131">
        <v>0</v>
      </c>
      <c r="N15" s="15">
        <v>1.1014993788704719E-7</v>
      </c>
      <c r="O15" s="100"/>
    </row>
    <row r="16" spans="1:15">
      <c r="B16" s="16" t="s">
        <v>296</v>
      </c>
      <c r="C16" s="16" t="s">
        <v>565</v>
      </c>
      <c r="D16" s="131">
        <v>0</v>
      </c>
      <c r="E16" s="131">
        <v>12</v>
      </c>
      <c r="F16" s="224">
        <v>0</v>
      </c>
      <c r="G16" s="224">
        <v>0</v>
      </c>
      <c r="H16" s="224">
        <v>0</v>
      </c>
      <c r="I16" s="224">
        <v>0</v>
      </c>
      <c r="J16" s="131">
        <v>0</v>
      </c>
      <c r="K16" s="131">
        <v>0</v>
      </c>
      <c r="L16" s="131">
        <v>0</v>
      </c>
      <c r="M16" s="131">
        <v>0</v>
      </c>
      <c r="N16" s="15">
        <v>3.5428466769067632E-5</v>
      </c>
      <c r="O16" s="100"/>
    </row>
    <row r="17" spans="2:15">
      <c r="B17" s="16" t="s">
        <v>549</v>
      </c>
      <c r="C17" s="16" t="s">
        <v>566</v>
      </c>
      <c r="D17" s="131">
        <v>0</v>
      </c>
      <c r="E17" s="131">
        <v>0</v>
      </c>
      <c r="F17" s="224">
        <v>0</v>
      </c>
      <c r="G17" s="224">
        <v>0</v>
      </c>
      <c r="H17" s="224">
        <v>0</v>
      </c>
      <c r="I17" s="224">
        <v>0</v>
      </c>
      <c r="J17" s="131">
        <v>0</v>
      </c>
      <c r="K17" s="131">
        <v>0</v>
      </c>
      <c r="L17" s="131">
        <v>0</v>
      </c>
      <c r="M17" s="131">
        <v>0</v>
      </c>
      <c r="N17" s="15">
        <v>6.715164888053722E-7</v>
      </c>
      <c r="O17" s="100">
        <v>0.01</v>
      </c>
    </row>
    <row r="18" spans="2:15">
      <c r="B18" s="16" t="s">
        <v>297</v>
      </c>
      <c r="C18" s="16" t="s">
        <v>567</v>
      </c>
      <c r="D18" s="131">
        <v>0</v>
      </c>
      <c r="E18" s="131">
        <v>96</v>
      </c>
      <c r="F18" s="224">
        <v>0</v>
      </c>
      <c r="G18" s="224">
        <v>0</v>
      </c>
      <c r="H18" s="224">
        <v>0</v>
      </c>
      <c r="I18" s="224">
        <v>0</v>
      </c>
      <c r="J18" s="131">
        <v>6</v>
      </c>
      <c r="K18" s="131">
        <v>0</v>
      </c>
      <c r="L18" s="131">
        <v>0</v>
      </c>
      <c r="M18" s="131">
        <v>6</v>
      </c>
      <c r="N18" s="15">
        <v>2.4665995030738169E-3</v>
      </c>
      <c r="O18" s="100">
        <v>2.5000000000000001E-3</v>
      </c>
    </row>
    <row r="19" spans="2:15">
      <c r="B19" s="16" t="s">
        <v>298</v>
      </c>
      <c r="C19" s="16" t="s">
        <v>568</v>
      </c>
      <c r="D19" s="131">
        <v>0</v>
      </c>
      <c r="E19" s="131">
        <v>5</v>
      </c>
      <c r="F19" s="224">
        <v>0</v>
      </c>
      <c r="G19" s="224">
        <v>0</v>
      </c>
      <c r="H19" s="224">
        <v>0</v>
      </c>
      <c r="I19" s="224">
        <v>0</v>
      </c>
      <c r="J19" s="131">
        <v>0</v>
      </c>
      <c r="K19" s="131">
        <v>0</v>
      </c>
      <c r="L19" s="131">
        <v>0</v>
      </c>
      <c r="M19" s="131">
        <v>0</v>
      </c>
      <c r="N19" s="15">
        <v>1.0131228544083269E-4</v>
      </c>
      <c r="O19" s="100">
        <v>0.01</v>
      </c>
    </row>
    <row r="20" spans="2:15">
      <c r="B20" s="16" t="s">
        <v>534</v>
      </c>
      <c r="C20" s="16" t="s">
        <v>569</v>
      </c>
      <c r="D20" s="131">
        <v>0</v>
      </c>
      <c r="E20" s="131">
        <v>0</v>
      </c>
      <c r="F20" s="224">
        <v>0</v>
      </c>
      <c r="G20" s="224">
        <v>0</v>
      </c>
      <c r="H20" s="224">
        <v>0</v>
      </c>
      <c r="I20" s="224">
        <v>0</v>
      </c>
      <c r="J20" s="131">
        <v>0</v>
      </c>
      <c r="K20" s="131">
        <v>0</v>
      </c>
      <c r="L20" s="131">
        <v>0</v>
      </c>
      <c r="M20" s="131">
        <v>0</v>
      </c>
      <c r="N20" s="15">
        <v>4.6227584374282872E-7</v>
      </c>
      <c r="O20" s="100"/>
    </row>
    <row r="21" spans="2:15">
      <c r="B21" s="16" t="s">
        <v>653</v>
      </c>
      <c r="C21" s="16" t="s">
        <v>654</v>
      </c>
      <c r="D21" s="131">
        <v>0</v>
      </c>
      <c r="E21" s="131">
        <v>0</v>
      </c>
      <c r="F21" s="224">
        <v>0</v>
      </c>
      <c r="G21" s="224">
        <v>0</v>
      </c>
      <c r="H21" s="224">
        <v>0</v>
      </c>
      <c r="I21" s="224">
        <v>0</v>
      </c>
      <c r="J21" s="131">
        <v>0</v>
      </c>
      <c r="K21" s="131">
        <v>0</v>
      </c>
      <c r="L21" s="131">
        <v>0</v>
      </c>
      <c r="M21" s="131">
        <v>0</v>
      </c>
      <c r="N21" s="15">
        <v>1.5925292224633329E-8</v>
      </c>
      <c r="O21" s="100">
        <v>0</v>
      </c>
    </row>
    <row r="22" spans="2:15">
      <c r="B22" s="16" t="s">
        <v>299</v>
      </c>
      <c r="C22" s="16" t="s">
        <v>570</v>
      </c>
      <c r="D22" s="131">
        <v>0</v>
      </c>
      <c r="E22" s="131">
        <v>2</v>
      </c>
      <c r="F22" s="224">
        <v>0</v>
      </c>
      <c r="G22" s="224">
        <v>0</v>
      </c>
      <c r="H22" s="224">
        <v>0</v>
      </c>
      <c r="I22" s="224">
        <v>0</v>
      </c>
      <c r="J22" s="131">
        <v>0</v>
      </c>
      <c r="K22" s="131">
        <v>0</v>
      </c>
      <c r="L22" s="131">
        <v>0</v>
      </c>
      <c r="M22" s="131">
        <v>0</v>
      </c>
      <c r="N22" s="15">
        <v>2.3333649693687068E-5</v>
      </c>
      <c r="O22" s="100">
        <v>0</v>
      </c>
    </row>
    <row r="23" spans="2:15">
      <c r="B23" s="16" t="s">
        <v>300</v>
      </c>
      <c r="C23" s="16" t="s">
        <v>571</v>
      </c>
      <c r="D23" s="131">
        <v>0</v>
      </c>
      <c r="E23" s="131">
        <v>0</v>
      </c>
      <c r="F23" s="224">
        <v>0</v>
      </c>
      <c r="G23" s="224">
        <v>0</v>
      </c>
      <c r="H23" s="224">
        <v>0</v>
      </c>
      <c r="I23" s="224">
        <v>0</v>
      </c>
      <c r="J23" s="131">
        <v>0</v>
      </c>
      <c r="K23" s="131">
        <v>0</v>
      </c>
      <c r="L23" s="131">
        <v>0</v>
      </c>
      <c r="M23" s="131">
        <v>0</v>
      </c>
      <c r="N23" s="15">
        <v>5.078398742744185E-7</v>
      </c>
      <c r="O23" s="100">
        <v>0</v>
      </c>
    </row>
    <row r="24" spans="2:15">
      <c r="B24" s="16" t="s">
        <v>301</v>
      </c>
      <c r="C24" s="16" t="s">
        <v>572</v>
      </c>
      <c r="D24" s="131">
        <v>0</v>
      </c>
      <c r="E24" s="131">
        <v>0</v>
      </c>
      <c r="F24" s="224">
        <v>0</v>
      </c>
      <c r="G24" s="224">
        <v>0</v>
      </c>
      <c r="H24" s="224">
        <v>0</v>
      </c>
      <c r="I24" s="224">
        <v>0</v>
      </c>
      <c r="J24" s="131">
        <v>0</v>
      </c>
      <c r="K24" s="131">
        <v>0</v>
      </c>
      <c r="L24" s="131">
        <v>0</v>
      </c>
      <c r="M24" s="131">
        <v>0</v>
      </c>
      <c r="N24" s="15">
        <v>4.6714190525591111E-7</v>
      </c>
      <c r="O24" s="100"/>
    </row>
    <row r="25" spans="2:15">
      <c r="B25" s="16" t="s">
        <v>302</v>
      </c>
      <c r="C25" s="16" t="s">
        <v>573</v>
      </c>
      <c r="D25" s="131">
        <v>0</v>
      </c>
      <c r="E25" s="131">
        <v>4</v>
      </c>
      <c r="F25" s="224">
        <v>0</v>
      </c>
      <c r="G25" s="224">
        <v>0</v>
      </c>
      <c r="H25" s="224">
        <v>0</v>
      </c>
      <c r="I25" s="224">
        <v>0</v>
      </c>
      <c r="J25" s="131">
        <v>0</v>
      </c>
      <c r="K25" s="131">
        <v>0</v>
      </c>
      <c r="L25" s="131">
        <v>0</v>
      </c>
      <c r="M25" s="131">
        <v>0</v>
      </c>
      <c r="N25" s="15">
        <v>2.5483564144012571E-5</v>
      </c>
      <c r="O25" s="100">
        <v>5.0000000000000001E-3</v>
      </c>
    </row>
    <row r="26" spans="2:15">
      <c r="B26" s="16" t="s">
        <v>303</v>
      </c>
      <c r="C26" s="16" t="s">
        <v>574</v>
      </c>
      <c r="D26" s="131">
        <v>0</v>
      </c>
      <c r="E26" s="131">
        <v>8</v>
      </c>
      <c r="F26" s="224">
        <v>0</v>
      </c>
      <c r="G26" s="224">
        <v>0</v>
      </c>
      <c r="H26" s="224">
        <v>0</v>
      </c>
      <c r="I26" s="224">
        <v>0</v>
      </c>
      <c r="J26" s="131">
        <v>0</v>
      </c>
      <c r="K26" s="131">
        <v>0</v>
      </c>
      <c r="L26" s="131">
        <v>0</v>
      </c>
      <c r="M26" s="131">
        <v>0</v>
      </c>
      <c r="N26" s="15">
        <v>7.8034816639160258E-5</v>
      </c>
      <c r="O26" s="100"/>
    </row>
    <row r="27" spans="2:15">
      <c r="B27" s="16" t="s">
        <v>304</v>
      </c>
      <c r="C27" s="16" t="s">
        <v>575</v>
      </c>
      <c r="D27" s="131">
        <v>0</v>
      </c>
      <c r="E27" s="131">
        <v>1</v>
      </c>
      <c r="F27" s="224">
        <v>0</v>
      </c>
      <c r="G27" s="224">
        <v>0</v>
      </c>
      <c r="H27" s="224">
        <v>0</v>
      </c>
      <c r="I27" s="224">
        <v>0</v>
      </c>
      <c r="J27" s="131">
        <v>0</v>
      </c>
      <c r="K27" s="131">
        <v>0</v>
      </c>
      <c r="L27" s="131">
        <v>0</v>
      </c>
      <c r="M27" s="131">
        <v>0</v>
      </c>
      <c r="N27" s="15">
        <v>2.9386587846733119E-6</v>
      </c>
      <c r="O27" s="100">
        <v>0</v>
      </c>
    </row>
    <row r="28" spans="2:15">
      <c r="B28" s="16" t="s">
        <v>535</v>
      </c>
      <c r="C28" s="16" t="s">
        <v>576</v>
      </c>
      <c r="D28" s="131">
        <v>0</v>
      </c>
      <c r="E28" s="131">
        <v>0</v>
      </c>
      <c r="F28" s="224">
        <v>0</v>
      </c>
      <c r="G28" s="224">
        <v>0</v>
      </c>
      <c r="H28" s="224">
        <v>0</v>
      </c>
      <c r="I28" s="224">
        <v>0</v>
      </c>
      <c r="J28" s="131">
        <v>0</v>
      </c>
      <c r="K28" s="131">
        <v>0</v>
      </c>
      <c r="L28" s="131">
        <v>0</v>
      </c>
      <c r="M28" s="131">
        <v>0</v>
      </c>
      <c r="N28" s="15">
        <v>1.5867784224933271E-6</v>
      </c>
      <c r="O28" s="100">
        <v>0</v>
      </c>
    </row>
    <row r="29" spans="2:15">
      <c r="B29" s="16" t="s">
        <v>655</v>
      </c>
      <c r="C29" s="16" t="s">
        <v>656</v>
      </c>
      <c r="D29" s="131">
        <v>0</v>
      </c>
      <c r="E29" s="131">
        <v>0</v>
      </c>
      <c r="F29" s="224">
        <v>0</v>
      </c>
      <c r="G29" s="224">
        <v>0</v>
      </c>
      <c r="H29" s="224">
        <v>0</v>
      </c>
      <c r="I29" s="224">
        <v>0</v>
      </c>
      <c r="J29" s="131">
        <v>0</v>
      </c>
      <c r="K29" s="131">
        <v>0</v>
      </c>
      <c r="L29" s="131">
        <v>0</v>
      </c>
      <c r="M29" s="131">
        <v>0</v>
      </c>
      <c r="N29" s="15">
        <v>6.9496205791386016E-7</v>
      </c>
      <c r="O29" s="100">
        <v>0</v>
      </c>
    </row>
    <row r="30" spans="2:15">
      <c r="B30" s="16" t="s">
        <v>536</v>
      </c>
      <c r="C30" s="16" t="s">
        <v>577</v>
      </c>
      <c r="D30" s="131">
        <v>0</v>
      </c>
      <c r="E30" s="131">
        <v>0</v>
      </c>
      <c r="F30" s="224">
        <v>0</v>
      </c>
      <c r="G30" s="224">
        <v>0</v>
      </c>
      <c r="H30" s="224">
        <v>0</v>
      </c>
      <c r="I30" s="224">
        <v>0</v>
      </c>
      <c r="J30" s="131">
        <v>0</v>
      </c>
      <c r="K30" s="131">
        <v>0</v>
      </c>
      <c r="L30" s="131">
        <v>0</v>
      </c>
      <c r="M30" s="131">
        <v>0</v>
      </c>
      <c r="N30" s="15">
        <v>0</v>
      </c>
      <c r="O30" s="100"/>
    </row>
    <row r="31" spans="2:15">
      <c r="B31" s="16" t="s">
        <v>305</v>
      </c>
      <c r="C31" s="16" t="s">
        <v>578</v>
      </c>
      <c r="D31" s="131">
        <v>0</v>
      </c>
      <c r="E31" s="131">
        <v>1</v>
      </c>
      <c r="F31" s="224">
        <v>0</v>
      </c>
      <c r="G31" s="224">
        <v>0</v>
      </c>
      <c r="H31" s="224">
        <v>0</v>
      </c>
      <c r="I31" s="224">
        <v>0</v>
      </c>
      <c r="J31" s="131">
        <v>0</v>
      </c>
      <c r="K31" s="131">
        <v>0</v>
      </c>
      <c r="L31" s="131">
        <v>0</v>
      </c>
      <c r="M31" s="131">
        <v>0</v>
      </c>
      <c r="N31" s="15">
        <v>1.6065523270055801E-5</v>
      </c>
      <c r="O31" s="100">
        <v>0.02</v>
      </c>
    </row>
    <row r="32" spans="2:15">
      <c r="B32" s="16" t="s">
        <v>306</v>
      </c>
      <c r="C32" s="16" t="s">
        <v>579</v>
      </c>
      <c r="D32" s="131">
        <v>0</v>
      </c>
      <c r="E32" s="131">
        <v>0</v>
      </c>
      <c r="F32" s="224">
        <v>0</v>
      </c>
      <c r="G32" s="224">
        <v>0</v>
      </c>
      <c r="H32" s="224">
        <v>0</v>
      </c>
      <c r="I32" s="224">
        <v>0</v>
      </c>
      <c r="J32" s="131">
        <v>0</v>
      </c>
      <c r="K32" s="131">
        <v>0</v>
      </c>
      <c r="L32" s="131">
        <v>0</v>
      </c>
      <c r="M32" s="131">
        <v>0</v>
      </c>
      <c r="N32" s="15">
        <v>1.1178670403235681E-6</v>
      </c>
      <c r="O32" s="100">
        <v>0</v>
      </c>
    </row>
    <row r="33" spans="2:15">
      <c r="B33" s="16" t="s">
        <v>307</v>
      </c>
      <c r="C33" s="16" t="s">
        <v>580</v>
      </c>
      <c r="D33" s="131">
        <v>0</v>
      </c>
      <c r="E33" s="131">
        <v>0</v>
      </c>
      <c r="F33" s="224">
        <v>0</v>
      </c>
      <c r="G33" s="224">
        <v>0</v>
      </c>
      <c r="H33" s="224">
        <v>0</v>
      </c>
      <c r="I33" s="224">
        <v>0</v>
      </c>
      <c r="J33" s="131">
        <v>0</v>
      </c>
      <c r="K33" s="131">
        <v>0</v>
      </c>
      <c r="L33" s="131">
        <v>0</v>
      </c>
      <c r="M33" s="131">
        <v>0</v>
      </c>
      <c r="N33" s="15">
        <v>1.64826774524955E-6</v>
      </c>
      <c r="O33" s="100"/>
    </row>
    <row r="34" spans="2:15">
      <c r="B34" s="16" t="s">
        <v>537</v>
      </c>
      <c r="C34" s="16" t="s">
        <v>581</v>
      </c>
      <c r="D34" s="131">
        <v>0</v>
      </c>
      <c r="E34" s="131">
        <v>0</v>
      </c>
      <c r="F34" s="224">
        <v>0</v>
      </c>
      <c r="G34" s="224">
        <v>0</v>
      </c>
      <c r="H34" s="224">
        <v>0</v>
      </c>
      <c r="I34" s="224">
        <v>0</v>
      </c>
      <c r="J34" s="131">
        <v>0</v>
      </c>
      <c r="K34" s="131">
        <v>0</v>
      </c>
      <c r="L34" s="131">
        <v>0</v>
      </c>
      <c r="M34" s="131">
        <v>0</v>
      </c>
      <c r="N34" s="15">
        <v>1.7694769138481481E-9</v>
      </c>
      <c r="O34" s="100"/>
    </row>
    <row r="35" spans="2:15">
      <c r="B35" s="16" t="s">
        <v>582</v>
      </c>
      <c r="C35" s="16" t="s">
        <v>583</v>
      </c>
      <c r="D35" s="131">
        <v>0</v>
      </c>
      <c r="E35" s="131">
        <v>0</v>
      </c>
      <c r="F35" s="224">
        <v>0</v>
      </c>
      <c r="G35" s="224">
        <v>0</v>
      </c>
      <c r="H35" s="224">
        <v>0</v>
      </c>
      <c r="I35" s="224">
        <v>0</v>
      </c>
      <c r="J35" s="131">
        <v>0</v>
      </c>
      <c r="K35" s="131">
        <v>0</v>
      </c>
      <c r="L35" s="131">
        <v>0</v>
      </c>
      <c r="M35" s="131">
        <v>0</v>
      </c>
      <c r="N35" s="15">
        <v>2.2454662036733E-6</v>
      </c>
      <c r="O35" s="100"/>
    </row>
    <row r="36" spans="2:15">
      <c r="B36" s="16" t="s">
        <v>308</v>
      </c>
      <c r="C36" s="16" t="s">
        <v>584</v>
      </c>
      <c r="D36" s="131">
        <v>0</v>
      </c>
      <c r="E36" s="131">
        <v>0</v>
      </c>
      <c r="F36" s="224">
        <v>0</v>
      </c>
      <c r="G36" s="224">
        <v>0</v>
      </c>
      <c r="H36" s="224">
        <v>0</v>
      </c>
      <c r="I36" s="224">
        <v>0</v>
      </c>
      <c r="J36" s="131">
        <v>0</v>
      </c>
      <c r="K36" s="131">
        <v>0</v>
      </c>
      <c r="L36" s="131">
        <v>0</v>
      </c>
      <c r="M36" s="131">
        <v>0</v>
      </c>
      <c r="N36" s="15">
        <v>1.477513223063204E-7</v>
      </c>
      <c r="O36" s="100">
        <v>0</v>
      </c>
    </row>
    <row r="37" spans="2:15">
      <c r="B37" s="16" t="s">
        <v>538</v>
      </c>
      <c r="C37" s="16" t="s">
        <v>585</v>
      </c>
      <c r="D37" s="131">
        <v>0</v>
      </c>
      <c r="E37" s="131">
        <v>0</v>
      </c>
      <c r="F37" s="224">
        <v>0</v>
      </c>
      <c r="G37" s="224">
        <v>0</v>
      </c>
      <c r="H37" s="224">
        <v>0</v>
      </c>
      <c r="I37" s="224">
        <v>0</v>
      </c>
      <c r="J37" s="131">
        <v>0</v>
      </c>
      <c r="K37" s="131">
        <v>0</v>
      </c>
      <c r="L37" s="131">
        <v>0</v>
      </c>
      <c r="M37" s="131">
        <v>0</v>
      </c>
      <c r="N37" s="15">
        <v>7.0292470402617683E-7</v>
      </c>
      <c r="O37" s="100">
        <v>5.0000000000000001E-3</v>
      </c>
    </row>
    <row r="38" spans="2:15">
      <c r="B38" s="16" t="s">
        <v>309</v>
      </c>
      <c r="C38" s="16" t="s">
        <v>586</v>
      </c>
      <c r="D38" s="131">
        <v>0</v>
      </c>
      <c r="E38" s="131">
        <v>1</v>
      </c>
      <c r="F38" s="224">
        <v>0</v>
      </c>
      <c r="G38" s="224">
        <v>0</v>
      </c>
      <c r="H38" s="224">
        <v>0</v>
      </c>
      <c r="I38" s="224">
        <v>0</v>
      </c>
      <c r="J38" s="131">
        <v>0</v>
      </c>
      <c r="K38" s="131">
        <v>0</v>
      </c>
      <c r="L38" s="131">
        <v>0</v>
      </c>
      <c r="M38" s="131">
        <v>0</v>
      </c>
      <c r="N38" s="15">
        <v>9.801574995033354E-6</v>
      </c>
      <c r="O38" s="100">
        <v>0</v>
      </c>
    </row>
    <row r="39" spans="2:15">
      <c r="B39" s="16" t="s">
        <v>310</v>
      </c>
      <c r="C39" s="16" t="s">
        <v>144</v>
      </c>
      <c r="D39" s="131">
        <v>22611</v>
      </c>
      <c r="E39" s="131">
        <v>50389</v>
      </c>
      <c r="F39" s="224">
        <v>0</v>
      </c>
      <c r="G39" s="224">
        <v>0</v>
      </c>
      <c r="H39" s="224">
        <v>0</v>
      </c>
      <c r="I39" s="224">
        <v>0</v>
      </c>
      <c r="J39" s="131">
        <v>1854</v>
      </c>
      <c r="K39" s="131">
        <v>0</v>
      </c>
      <c r="L39" s="131">
        <v>0</v>
      </c>
      <c r="M39" s="131">
        <v>1854</v>
      </c>
      <c r="N39" s="15">
        <v>0.99249360466253456</v>
      </c>
      <c r="O39" s="100">
        <v>1.4999999999999999E-2</v>
      </c>
    </row>
    <row r="40" spans="2:15">
      <c r="B40" s="16" t="s">
        <v>311</v>
      </c>
      <c r="C40" s="16" t="s">
        <v>587</v>
      </c>
      <c r="D40" s="131">
        <v>0</v>
      </c>
      <c r="E40" s="131">
        <v>2</v>
      </c>
      <c r="F40" s="224">
        <v>0</v>
      </c>
      <c r="G40" s="224">
        <v>0</v>
      </c>
      <c r="H40" s="224">
        <v>0</v>
      </c>
      <c r="I40" s="224">
        <v>0</v>
      </c>
      <c r="J40" s="131">
        <v>0</v>
      </c>
      <c r="K40" s="131">
        <v>0</v>
      </c>
      <c r="L40" s="131">
        <v>0</v>
      </c>
      <c r="M40" s="131">
        <v>0</v>
      </c>
      <c r="N40" s="15">
        <v>2.4952721069858121E-5</v>
      </c>
      <c r="O40" s="100">
        <v>0</v>
      </c>
    </row>
    <row r="41" spans="2:15">
      <c r="B41" s="16" t="s">
        <v>513</v>
      </c>
      <c r="C41" s="16" t="s">
        <v>588</v>
      </c>
      <c r="D41" s="131">
        <v>0</v>
      </c>
      <c r="E41" s="131">
        <v>0</v>
      </c>
      <c r="F41" s="224">
        <v>0</v>
      </c>
      <c r="G41" s="224">
        <v>0</v>
      </c>
      <c r="H41" s="224">
        <v>0</v>
      </c>
      <c r="I41" s="224">
        <v>0</v>
      </c>
      <c r="J41" s="131">
        <v>0</v>
      </c>
      <c r="K41" s="131">
        <v>0</v>
      </c>
      <c r="L41" s="131">
        <v>0</v>
      </c>
      <c r="M41" s="131">
        <v>0</v>
      </c>
      <c r="N41" s="15">
        <v>7.4415351611883884E-6</v>
      </c>
      <c r="O41" s="100">
        <v>0</v>
      </c>
    </row>
    <row r="42" spans="2:15">
      <c r="B42" s="16" t="s">
        <v>312</v>
      </c>
      <c r="C42" s="16" t="s">
        <v>589</v>
      </c>
      <c r="D42" s="131">
        <v>0</v>
      </c>
      <c r="E42" s="131">
        <v>3</v>
      </c>
      <c r="F42" s="224">
        <v>0</v>
      </c>
      <c r="G42" s="224">
        <v>0</v>
      </c>
      <c r="H42" s="224">
        <v>0</v>
      </c>
      <c r="I42" s="224">
        <v>0</v>
      </c>
      <c r="J42" s="131">
        <v>0</v>
      </c>
      <c r="K42" s="131">
        <v>0</v>
      </c>
      <c r="L42" s="131">
        <v>0</v>
      </c>
      <c r="M42" s="131">
        <v>0</v>
      </c>
      <c r="N42" s="15">
        <v>5.1111340656503759E-6</v>
      </c>
      <c r="O42" s="100"/>
    </row>
    <row r="43" spans="2:15">
      <c r="B43" s="16" t="s">
        <v>313</v>
      </c>
      <c r="C43" s="16" t="s">
        <v>590</v>
      </c>
      <c r="D43" s="131">
        <v>0</v>
      </c>
      <c r="E43" s="131">
        <v>143</v>
      </c>
      <c r="F43" s="224">
        <v>0</v>
      </c>
      <c r="G43" s="224">
        <v>0</v>
      </c>
      <c r="H43" s="224">
        <v>0</v>
      </c>
      <c r="I43" s="224">
        <v>0</v>
      </c>
      <c r="J43" s="131">
        <v>10</v>
      </c>
      <c r="K43" s="131">
        <v>0</v>
      </c>
      <c r="L43" s="131">
        <v>0</v>
      </c>
      <c r="M43" s="131">
        <v>10</v>
      </c>
      <c r="N43" s="15">
        <v>4.3643997674526896E-3</v>
      </c>
      <c r="O43" s="100">
        <v>0.01</v>
      </c>
    </row>
    <row r="44" spans="2:15">
      <c r="B44" s="16" t="s">
        <v>314</v>
      </c>
      <c r="C44" s="16" t="s">
        <v>591</v>
      </c>
      <c r="D44" s="364">
        <v>0</v>
      </c>
      <c r="E44" s="131">
        <v>0</v>
      </c>
      <c r="F44" s="224">
        <v>0</v>
      </c>
      <c r="G44" s="224">
        <v>0</v>
      </c>
      <c r="H44" s="224">
        <v>0</v>
      </c>
      <c r="I44" s="224">
        <v>0</v>
      </c>
      <c r="J44" s="131">
        <v>0</v>
      </c>
      <c r="K44" s="131">
        <v>0</v>
      </c>
      <c r="L44" s="131">
        <v>0</v>
      </c>
      <c r="M44" s="131">
        <v>0</v>
      </c>
      <c r="N44" s="15">
        <v>1.013025533178065E-6</v>
      </c>
      <c r="O44" s="100"/>
    </row>
    <row r="45" spans="2:15">
      <c r="B45" s="16" t="s">
        <v>315</v>
      </c>
      <c r="C45" s="16" t="s">
        <v>592</v>
      </c>
      <c r="D45" s="131">
        <v>0</v>
      </c>
      <c r="E45" s="131">
        <v>0</v>
      </c>
      <c r="F45" s="224">
        <v>0</v>
      </c>
      <c r="G45" s="224">
        <v>0</v>
      </c>
      <c r="H45" s="224">
        <v>0</v>
      </c>
      <c r="I45" s="224">
        <v>0</v>
      </c>
      <c r="J45" s="131">
        <v>0</v>
      </c>
      <c r="K45" s="131">
        <v>0</v>
      </c>
      <c r="L45" s="131">
        <v>0</v>
      </c>
      <c r="M45" s="131">
        <v>0</v>
      </c>
      <c r="N45" s="15">
        <v>9.4083087509306046E-6</v>
      </c>
      <c r="O45" s="100">
        <v>0</v>
      </c>
    </row>
    <row r="46" spans="2:15">
      <c r="B46" s="16" t="s">
        <v>316</v>
      </c>
      <c r="C46" s="16" t="s">
        <v>593</v>
      </c>
      <c r="D46" s="131">
        <v>0</v>
      </c>
      <c r="E46" s="131">
        <v>0</v>
      </c>
      <c r="F46" s="224">
        <v>0</v>
      </c>
      <c r="G46" s="224">
        <v>0</v>
      </c>
      <c r="H46" s="224">
        <v>0</v>
      </c>
      <c r="I46" s="224">
        <v>0</v>
      </c>
      <c r="J46" s="131">
        <v>0</v>
      </c>
      <c r="K46" s="131">
        <v>0</v>
      </c>
      <c r="L46" s="131">
        <v>0</v>
      </c>
      <c r="M46" s="131">
        <v>0</v>
      </c>
      <c r="N46" s="15">
        <v>7.8870009742496583E-6</v>
      </c>
      <c r="O46" s="100"/>
    </row>
    <row r="47" spans="2:15">
      <c r="B47" s="16" t="s">
        <v>539</v>
      </c>
      <c r="C47" s="16" t="s">
        <v>594</v>
      </c>
      <c r="D47" s="131">
        <v>0</v>
      </c>
      <c r="E47" s="131">
        <v>0</v>
      </c>
      <c r="F47" s="224">
        <v>0</v>
      </c>
      <c r="G47" s="224">
        <v>0</v>
      </c>
      <c r="H47" s="224">
        <v>0</v>
      </c>
      <c r="I47" s="224">
        <v>0</v>
      </c>
      <c r="J47" s="131">
        <v>0</v>
      </c>
      <c r="K47" s="131">
        <v>0</v>
      </c>
      <c r="L47" s="131">
        <v>0</v>
      </c>
      <c r="M47" s="131">
        <v>0</v>
      </c>
      <c r="N47" s="15">
        <v>8.4404048790556663E-7</v>
      </c>
      <c r="O47" s="100"/>
    </row>
    <row r="48" spans="2:15">
      <c r="B48" s="16" t="s">
        <v>657</v>
      </c>
      <c r="C48" s="16" t="s">
        <v>658</v>
      </c>
      <c r="D48" s="131">
        <v>0</v>
      </c>
      <c r="E48" s="131">
        <v>0</v>
      </c>
      <c r="F48" s="224">
        <v>0</v>
      </c>
      <c r="G48" s="224">
        <v>0</v>
      </c>
      <c r="H48" s="224">
        <v>0</v>
      </c>
      <c r="I48" s="224">
        <v>0</v>
      </c>
      <c r="J48" s="131">
        <v>0</v>
      </c>
      <c r="K48" s="131">
        <v>0</v>
      </c>
      <c r="L48" s="131">
        <v>0</v>
      </c>
      <c r="M48" s="131">
        <v>0</v>
      </c>
      <c r="N48" s="15">
        <v>6.016221507083704E-8</v>
      </c>
      <c r="O48" s="100"/>
    </row>
    <row r="49" spans="2:15">
      <c r="B49" s="16" t="s">
        <v>317</v>
      </c>
      <c r="C49" s="16" t="s">
        <v>595</v>
      </c>
      <c r="D49" s="131">
        <v>0</v>
      </c>
      <c r="E49" s="131">
        <v>4</v>
      </c>
      <c r="F49" s="224">
        <v>0</v>
      </c>
      <c r="G49" s="224">
        <v>0</v>
      </c>
      <c r="H49" s="224">
        <v>0</v>
      </c>
      <c r="I49" s="224">
        <v>0</v>
      </c>
      <c r="J49" s="131">
        <v>1</v>
      </c>
      <c r="K49" s="131">
        <v>0</v>
      </c>
      <c r="L49" s="131">
        <v>0</v>
      </c>
      <c r="M49" s="131">
        <v>1</v>
      </c>
      <c r="N49" s="15">
        <v>2.5523554322265542E-4</v>
      </c>
      <c r="O49" s="100"/>
    </row>
    <row r="50" spans="2:15">
      <c r="B50" s="16" t="s">
        <v>661</v>
      </c>
      <c r="C50" s="16" t="s">
        <v>662</v>
      </c>
      <c r="D50" s="131">
        <v>0</v>
      </c>
      <c r="E50" s="131">
        <v>1</v>
      </c>
      <c r="F50" s="224">
        <v>0</v>
      </c>
      <c r="G50" s="224">
        <v>0</v>
      </c>
      <c r="H50" s="224">
        <v>0</v>
      </c>
      <c r="I50" s="224">
        <v>0</v>
      </c>
      <c r="J50" s="131">
        <v>0</v>
      </c>
      <c r="K50" s="131">
        <v>0</v>
      </c>
      <c r="L50" s="131">
        <v>0</v>
      </c>
      <c r="M50" s="131">
        <v>0</v>
      </c>
      <c r="N50" s="15">
        <v>5.4159264640607199E-6</v>
      </c>
      <c r="O50" s="100"/>
    </row>
    <row r="51" spans="2:15">
      <c r="B51" s="256" t="s">
        <v>514</v>
      </c>
      <c r="N51" s="165"/>
    </row>
    <row r="52" spans="2:15">
      <c r="E52" s="155"/>
      <c r="N52" s="165"/>
    </row>
    <row r="53" spans="2:15">
      <c r="N53" s="165"/>
    </row>
    <row r="54" spans="2:15">
      <c r="N54" s="165"/>
      <c r="O54" s="165"/>
    </row>
    <row r="55" spans="2:15">
      <c r="N55" s="165"/>
    </row>
    <row r="56" spans="2:15">
      <c r="N56" s="165"/>
    </row>
    <row r="57" spans="2:15">
      <c r="N57" s="165"/>
    </row>
    <row r="58" spans="2:15">
      <c r="N58" s="165"/>
      <c r="O58" s="165"/>
    </row>
    <row r="59" spans="2:15">
      <c r="N59" s="165"/>
    </row>
    <row r="60" spans="2:15">
      <c r="N60" s="165"/>
    </row>
    <row r="61" spans="2:15">
      <c r="E61" s="155"/>
      <c r="N61" s="165"/>
      <c r="O61" s="165"/>
    </row>
    <row r="62" spans="2:15">
      <c r="N62" s="165"/>
    </row>
    <row r="63" spans="2:15">
      <c r="N63" s="165"/>
    </row>
    <row r="64" spans="2:15">
      <c r="N64" s="165"/>
    </row>
    <row r="65" spans="14:14">
      <c r="N65" s="165"/>
    </row>
    <row r="66" spans="14:14">
      <c r="N66" s="165"/>
    </row>
    <row r="67" spans="14:14">
      <c r="N67" s="165"/>
    </row>
    <row r="68" spans="14:14">
      <c r="N68" s="165"/>
    </row>
    <row r="69" spans="14:14">
      <c r="N69" s="165"/>
    </row>
    <row r="70" spans="14:14">
      <c r="N70" s="165"/>
    </row>
    <row r="71" spans="14:14">
      <c r="N71" s="165"/>
    </row>
    <row r="72" spans="14:14">
      <c r="N72" s="165"/>
    </row>
    <row r="73" spans="14:14">
      <c r="N73" s="165"/>
    </row>
    <row r="74" spans="14:14">
      <c r="N74" s="165"/>
    </row>
    <row r="75" spans="14:14">
      <c r="N75" s="165"/>
    </row>
    <row r="76" spans="14:14">
      <c r="N76" s="165"/>
    </row>
    <row r="77" spans="14:14">
      <c r="N77" s="165"/>
    </row>
    <row r="78" spans="14:14">
      <c r="N78" s="165"/>
    </row>
    <row r="79" spans="14:14">
      <c r="N79" s="165"/>
    </row>
    <row r="80" spans="14:14">
      <c r="N80" s="165"/>
    </row>
    <row r="81" spans="14:15">
      <c r="N81" s="165"/>
    </row>
    <row r="82" spans="14:15">
      <c r="N82" s="165"/>
      <c r="O82" s="165"/>
    </row>
    <row r="83" spans="14:15">
      <c r="N83" s="165"/>
    </row>
    <row r="84" spans="14:15">
      <c r="N84" s="165"/>
    </row>
    <row r="85" spans="14:15">
      <c r="N85" s="165"/>
    </row>
    <row r="86" spans="14:15">
      <c r="N86" s="165"/>
    </row>
    <row r="87" spans="14:15">
      <c r="N87" s="165"/>
    </row>
    <row r="88" spans="14:15">
      <c r="N88" s="165"/>
    </row>
    <row r="89" spans="14:15">
      <c r="N89" s="165"/>
    </row>
    <row r="90" spans="14:15">
      <c r="N90" s="165"/>
    </row>
    <row r="91" spans="14:15">
      <c r="N91" s="165"/>
    </row>
    <row r="92" spans="14:15">
      <c r="N92" s="165"/>
    </row>
    <row r="93" spans="14:15">
      <c r="N93" s="165"/>
      <c r="O93" s="165"/>
    </row>
    <row r="94" spans="14:15">
      <c r="N94" s="165"/>
    </row>
    <row r="95" spans="14:15">
      <c r="N95" s="165"/>
    </row>
    <row r="96" spans="14:15">
      <c r="N96" s="165"/>
    </row>
    <row r="97" spans="14:14">
      <c r="N97" s="165"/>
    </row>
    <row r="98" spans="14:14">
      <c r="N98" s="165"/>
    </row>
    <row r="99" spans="14:14">
      <c r="N99" s="165"/>
    </row>
    <row r="100" spans="14:14">
      <c r="N100" s="165"/>
    </row>
    <row r="101" spans="14:14">
      <c r="N101" s="165"/>
    </row>
    <row r="102" spans="14:14">
      <c r="N102" s="165"/>
    </row>
    <row r="103" spans="14:14">
      <c r="N103" s="165"/>
    </row>
    <row r="104" spans="14:14">
      <c r="N104" s="165"/>
    </row>
    <row r="105" spans="14:14">
      <c r="N105" s="165"/>
    </row>
    <row r="106" spans="14:14">
      <c r="N106" s="165"/>
    </row>
    <row r="107" spans="14:14">
      <c r="N107" s="165"/>
    </row>
    <row r="108" spans="14:14">
      <c r="N108" s="165"/>
    </row>
    <row r="109" spans="14:14">
      <c r="N109" s="165"/>
    </row>
    <row r="110" spans="14:14">
      <c r="N110" s="165"/>
    </row>
    <row r="111" spans="14:14">
      <c r="N111" s="165"/>
    </row>
    <row r="112" spans="14:14">
      <c r="N112" s="165"/>
    </row>
    <row r="113" spans="5:15">
      <c r="N113" s="165"/>
    </row>
    <row r="114" spans="5:15">
      <c r="N114" s="165"/>
    </row>
    <row r="115" spans="5:15">
      <c r="N115" s="165"/>
    </row>
    <row r="116" spans="5:15">
      <c r="N116" s="165"/>
    </row>
    <row r="117" spans="5:15">
      <c r="E117" s="155"/>
      <c r="N117" s="165"/>
      <c r="O117" s="165"/>
    </row>
    <row r="118" spans="5:15">
      <c r="N118" s="165"/>
    </row>
    <row r="119" spans="5:15">
      <c r="N119" s="165"/>
      <c r="O119" s="165"/>
    </row>
    <row r="120" spans="5:15">
      <c r="N120" s="165"/>
    </row>
    <row r="121" spans="5:15">
      <c r="N121" s="165"/>
    </row>
    <row r="122" spans="5:15">
      <c r="N122" s="165"/>
    </row>
    <row r="123" spans="5:15">
      <c r="N123" s="165"/>
    </row>
    <row r="124" spans="5:15">
      <c r="N124" s="165"/>
    </row>
    <row r="125" spans="5:15">
      <c r="N125" s="165"/>
    </row>
    <row r="126" spans="5:15">
      <c r="N126" s="165"/>
    </row>
    <row r="127" spans="5:15">
      <c r="N127" s="165"/>
    </row>
    <row r="128" spans="5:15">
      <c r="N128" s="165"/>
    </row>
    <row r="129" spans="14:15">
      <c r="N129" s="165"/>
    </row>
    <row r="130" spans="14:15">
      <c r="N130" s="165"/>
    </row>
    <row r="131" spans="14:15">
      <c r="N131" s="165"/>
    </row>
    <row r="132" spans="14:15">
      <c r="N132" s="165"/>
    </row>
    <row r="133" spans="14:15">
      <c r="N133" s="165"/>
    </row>
    <row r="134" spans="14:15">
      <c r="N134" s="165"/>
    </row>
    <row r="135" spans="14:15">
      <c r="N135" s="165"/>
    </row>
    <row r="136" spans="14:15">
      <c r="N136" s="165"/>
    </row>
    <row r="137" spans="14:15">
      <c r="N137" s="165"/>
      <c r="O137" s="165"/>
    </row>
    <row r="138" spans="14:15">
      <c r="N138" s="165"/>
    </row>
    <row r="139" spans="14:15">
      <c r="N139" s="165"/>
    </row>
    <row r="140" spans="14:15">
      <c r="N140" s="165"/>
    </row>
    <row r="141" spans="14:15">
      <c r="N141" s="165"/>
    </row>
    <row r="142" spans="14:15">
      <c r="N142" s="165"/>
    </row>
    <row r="143" spans="14:15">
      <c r="N143" s="165"/>
    </row>
    <row r="144" spans="14:15">
      <c r="N144" s="165"/>
      <c r="O144" s="165"/>
    </row>
    <row r="145" spans="4:15">
      <c r="N145" s="165"/>
    </row>
    <row r="146" spans="4:15">
      <c r="N146" s="165"/>
    </row>
    <row r="147" spans="4:15">
      <c r="N147" s="165"/>
    </row>
    <row r="148" spans="4:15">
      <c r="N148" s="165"/>
    </row>
    <row r="149" spans="4:15">
      <c r="N149" s="165"/>
    </row>
    <row r="150" spans="4:15">
      <c r="E150" s="155"/>
      <c r="N150" s="165"/>
    </row>
    <row r="151" spans="4:15">
      <c r="D151" s="155"/>
      <c r="E151" s="155"/>
      <c r="J151" s="155"/>
      <c r="N151" s="165"/>
      <c r="O151" s="165"/>
    </row>
    <row r="152" spans="4:15">
      <c r="N152" s="165"/>
    </row>
    <row r="153" spans="4:15">
      <c r="N153" s="165"/>
    </row>
    <row r="154" spans="4:15">
      <c r="N154" s="165"/>
    </row>
    <row r="155" spans="4:15">
      <c r="N155" s="165"/>
      <c r="O155" s="165"/>
    </row>
    <row r="156" spans="4:15">
      <c r="N156" s="165"/>
    </row>
    <row r="157" spans="4:15">
      <c r="N157" s="165"/>
    </row>
    <row r="158" spans="4:15">
      <c r="N158" s="165"/>
    </row>
    <row r="159" spans="4:15">
      <c r="N159" s="165"/>
    </row>
    <row r="160" spans="4:15">
      <c r="N160" s="165"/>
    </row>
    <row r="161" spans="14:15">
      <c r="N161" s="165"/>
      <c r="O161" s="165"/>
    </row>
    <row r="162" spans="14:15">
      <c r="N162" s="165"/>
    </row>
    <row r="163" spans="14:15">
      <c r="N163" s="165"/>
      <c r="O163" s="165"/>
    </row>
    <row r="164" spans="14:15">
      <c r="N164" s="165"/>
    </row>
    <row r="165" spans="14:15">
      <c r="N165" s="165"/>
    </row>
    <row r="166" spans="14:15">
      <c r="N166" s="165"/>
    </row>
    <row r="167" spans="14:15">
      <c r="N167" s="165"/>
    </row>
    <row r="168" spans="14:15">
      <c r="N168" s="165"/>
    </row>
    <row r="169" spans="14:15">
      <c r="N169" s="165"/>
    </row>
    <row r="170" spans="14:15">
      <c r="N170" s="165"/>
    </row>
    <row r="171" spans="14:15">
      <c r="N171" s="165"/>
    </row>
    <row r="172" spans="14:15">
      <c r="N172" s="165"/>
    </row>
    <row r="173" spans="14:15">
      <c r="N173" s="165"/>
      <c r="O173" s="165"/>
    </row>
    <row r="174" spans="14:15">
      <c r="N174" s="165"/>
    </row>
    <row r="175" spans="14:15">
      <c r="N175" s="165"/>
    </row>
    <row r="176" spans="14:15">
      <c r="N176" s="165"/>
    </row>
    <row r="177" spans="5:15">
      <c r="E177" s="155"/>
      <c r="N177" s="165"/>
    </row>
    <row r="178" spans="5:15">
      <c r="N178" s="165"/>
    </row>
    <row r="179" spans="5:15">
      <c r="N179" s="165"/>
    </row>
    <row r="180" spans="5:15">
      <c r="N180" s="165"/>
    </row>
    <row r="181" spans="5:15">
      <c r="E181" s="155"/>
      <c r="N181" s="165"/>
    </row>
    <row r="182" spans="5:15">
      <c r="N182" s="165"/>
    </row>
    <row r="183" spans="5:15">
      <c r="N183" s="165"/>
    </row>
    <row r="184" spans="5:15">
      <c r="N184" s="165"/>
      <c r="O184" s="165"/>
    </row>
    <row r="185" spans="5:15">
      <c r="N185" s="165"/>
    </row>
    <row r="186" spans="5:15">
      <c r="N186" s="165"/>
    </row>
    <row r="187" spans="5:15">
      <c r="N187" s="165"/>
    </row>
    <row r="188" spans="5:15">
      <c r="N188" s="165"/>
    </row>
    <row r="189" spans="5:15">
      <c r="N189" s="165"/>
    </row>
    <row r="190" spans="5:15">
      <c r="N190" s="165"/>
    </row>
    <row r="191" spans="5:15">
      <c r="N191" s="165"/>
    </row>
    <row r="192" spans="5:15">
      <c r="N192" s="165"/>
    </row>
    <row r="193" spans="14:15">
      <c r="N193" s="165"/>
    </row>
    <row r="194" spans="14:15">
      <c r="N194" s="165"/>
    </row>
    <row r="195" spans="14:15">
      <c r="N195" s="165"/>
    </row>
    <row r="196" spans="14:15">
      <c r="N196" s="165"/>
    </row>
    <row r="197" spans="14:15">
      <c r="N197" s="165"/>
    </row>
    <row r="198" spans="14:15">
      <c r="N198" s="165"/>
    </row>
    <row r="199" spans="14:15">
      <c r="N199" s="165"/>
    </row>
    <row r="200" spans="14:15">
      <c r="N200" s="165"/>
    </row>
    <row r="201" spans="14:15">
      <c r="N201" s="165"/>
    </row>
    <row r="202" spans="14:15">
      <c r="N202" s="165"/>
      <c r="O202" s="165"/>
    </row>
    <row r="203" spans="14:15">
      <c r="N203" s="165"/>
    </row>
    <row r="204" spans="14:15">
      <c r="N204" s="165"/>
    </row>
    <row r="205" spans="14:15">
      <c r="N205" s="165"/>
    </row>
    <row r="206" spans="14:15">
      <c r="N206" s="165"/>
    </row>
    <row r="207" spans="14:15">
      <c r="N207" s="165"/>
    </row>
    <row r="208" spans="14:15">
      <c r="N208" s="165"/>
    </row>
    <row r="209" spans="5:15">
      <c r="N209" s="165"/>
    </row>
    <row r="210" spans="5:15">
      <c r="N210" s="165"/>
    </row>
    <row r="211" spans="5:15">
      <c r="N211" s="165"/>
    </row>
    <row r="212" spans="5:15">
      <c r="N212" s="165"/>
    </row>
    <row r="213" spans="5:15">
      <c r="N213" s="165"/>
    </row>
    <row r="214" spans="5:15">
      <c r="N214" s="165"/>
    </row>
    <row r="215" spans="5:15">
      <c r="N215" s="165"/>
    </row>
    <row r="216" spans="5:15">
      <c r="N216" s="165"/>
    </row>
    <row r="217" spans="5:15">
      <c r="E217" s="155"/>
      <c r="N217" s="165"/>
      <c r="O217" s="165"/>
    </row>
    <row r="218" spans="5:15">
      <c r="N218" s="165"/>
    </row>
    <row r="219" spans="5:15">
      <c r="N219" s="165"/>
    </row>
    <row r="220" spans="5:15">
      <c r="N220" s="165"/>
    </row>
    <row r="221" spans="5:15">
      <c r="N221" s="165"/>
    </row>
    <row r="222" spans="5:15">
      <c r="N222" s="165"/>
    </row>
    <row r="223" spans="5:15">
      <c r="N223" s="165"/>
    </row>
    <row r="224" spans="5:15">
      <c r="N224" s="165"/>
    </row>
    <row r="225" spans="14:14">
      <c r="N225" s="165"/>
    </row>
    <row r="226" spans="14:14">
      <c r="N226" s="165"/>
    </row>
    <row r="227" spans="14:14">
      <c r="N227" s="165"/>
    </row>
    <row r="228" spans="14:14">
      <c r="N228" s="165"/>
    </row>
    <row r="229" spans="14:14">
      <c r="N229" s="165"/>
    </row>
    <row r="230" spans="14:14">
      <c r="N230" s="165"/>
    </row>
    <row r="231" spans="14:14">
      <c r="N231" s="165"/>
    </row>
    <row r="232" spans="14:14">
      <c r="N232" s="165"/>
    </row>
    <row r="233" spans="14:14">
      <c r="N233" s="165"/>
    </row>
    <row r="234" spans="14:14">
      <c r="N234" s="165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7"/>
  <sheetViews>
    <sheetView showGridLines="0" zoomScale="85" zoomScaleNormal="85" workbookViewId="0"/>
  </sheetViews>
  <sheetFormatPr baseColWidth="10" defaultColWidth="11.42578125" defaultRowHeight="15"/>
  <cols>
    <col min="1" max="1" width="3" style="108" customWidth="1"/>
    <col min="2" max="2" width="11.42578125" style="108"/>
    <col min="3" max="3" width="17" style="108" bestFit="1" customWidth="1"/>
    <col min="4" max="4" width="15.7109375" style="108" bestFit="1" customWidth="1"/>
    <col min="5" max="5" width="17.28515625" style="108" bestFit="1" customWidth="1"/>
    <col min="6" max="9" width="11.5703125" style="108" bestFit="1" customWidth="1"/>
    <col min="10" max="10" width="14.5703125" style="108" bestFit="1" customWidth="1"/>
    <col min="11" max="12" width="11.5703125" style="108" bestFit="1" customWidth="1"/>
    <col min="13" max="13" width="14.5703125" style="108" bestFit="1" customWidth="1"/>
    <col min="14" max="14" width="16.7109375" style="108" customWidth="1"/>
    <col min="15" max="15" width="11.42578125" style="108"/>
    <col min="16" max="16" width="15.28515625" style="108" customWidth="1"/>
    <col min="17" max="17" width="11.42578125" style="108"/>
    <col min="18" max="18" width="12.28515625" style="108" bestFit="1" customWidth="1"/>
    <col min="19" max="16384" width="11.42578125" style="108"/>
  </cols>
  <sheetData>
    <row r="1" spans="1:15" ht="6" customHeight="1"/>
    <row r="2" spans="1:15">
      <c r="A2" s="430" t="s">
        <v>28</v>
      </c>
      <c r="B2" s="430"/>
      <c r="C2" s="430"/>
      <c r="D2" s="430"/>
    </row>
    <row r="5" spans="1:15">
      <c r="B5" s="12" t="s">
        <v>321</v>
      </c>
    </row>
    <row r="6" spans="1:15">
      <c r="B6" s="202"/>
    </row>
    <row r="7" spans="1:15" ht="31.5" customHeight="1"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162"/>
      <c r="O7" s="162"/>
    </row>
    <row r="8" spans="1:15" ht="201">
      <c r="D8" s="163" t="s">
        <v>279</v>
      </c>
      <c r="E8" s="163" t="s">
        <v>280</v>
      </c>
      <c r="F8" s="163" t="s">
        <v>281</v>
      </c>
      <c r="G8" s="163" t="s">
        <v>282</v>
      </c>
      <c r="H8" s="163" t="s">
        <v>283</v>
      </c>
      <c r="I8" s="163" t="s">
        <v>284</v>
      </c>
      <c r="J8" s="163" t="s">
        <v>285</v>
      </c>
      <c r="K8" s="163" t="s">
        <v>286</v>
      </c>
      <c r="L8" s="163" t="s">
        <v>287</v>
      </c>
      <c r="M8" s="163" t="s">
        <v>288</v>
      </c>
      <c r="N8" s="164" t="s">
        <v>289</v>
      </c>
      <c r="O8" s="164" t="s">
        <v>290</v>
      </c>
    </row>
    <row r="9" spans="1:15">
      <c r="B9" s="16" t="s">
        <v>532</v>
      </c>
      <c r="C9" s="16" t="s">
        <v>559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2">
        <v>0</v>
      </c>
      <c r="O9" s="99"/>
    </row>
    <row r="10" spans="1:15">
      <c r="B10" s="16" t="s">
        <v>292</v>
      </c>
      <c r="C10" s="16" t="s">
        <v>561</v>
      </c>
      <c r="D10" s="225">
        <v>0</v>
      </c>
      <c r="E10" s="225">
        <v>2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2">
        <v>5.2331720883093343E-5</v>
      </c>
      <c r="O10" s="99"/>
    </row>
    <row r="11" spans="1:15">
      <c r="B11" s="16" t="s">
        <v>296</v>
      </c>
      <c r="C11" s="16" t="s">
        <v>565</v>
      </c>
      <c r="D11" s="131">
        <v>0</v>
      </c>
      <c r="E11" s="131">
        <v>1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5">
        <v>1.9515060206076898E-5</v>
      </c>
      <c r="O11" s="100"/>
    </row>
    <row r="12" spans="1:15">
      <c r="B12" s="16" t="s">
        <v>297</v>
      </c>
      <c r="C12" s="16" t="s">
        <v>567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5">
        <v>0</v>
      </c>
      <c r="O12" s="100">
        <v>2.5000000000000001E-3</v>
      </c>
    </row>
    <row r="13" spans="1:15">
      <c r="B13" s="16" t="s">
        <v>298</v>
      </c>
      <c r="C13" s="16" t="s">
        <v>568</v>
      </c>
      <c r="D13" s="131">
        <v>0</v>
      </c>
      <c r="E13" s="131">
        <v>5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5">
        <v>7.3952867830402334E-5</v>
      </c>
      <c r="O13" s="100">
        <v>0.01</v>
      </c>
    </row>
    <row r="14" spans="1:15">
      <c r="B14" s="16" t="s">
        <v>299</v>
      </c>
      <c r="C14" s="16" t="s">
        <v>570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5">
        <v>0</v>
      </c>
      <c r="O14" s="100">
        <v>0</v>
      </c>
    </row>
    <row r="15" spans="1:15">
      <c r="B15" s="16" t="s">
        <v>302</v>
      </c>
      <c r="C15" s="16" t="s">
        <v>573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5">
        <v>0</v>
      </c>
      <c r="O15" s="100">
        <v>5.0000000000000001E-3</v>
      </c>
    </row>
    <row r="16" spans="1:15">
      <c r="B16" s="16" t="s">
        <v>303</v>
      </c>
      <c r="C16" s="16" t="s">
        <v>574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5">
        <v>0</v>
      </c>
      <c r="O16" s="100"/>
    </row>
    <row r="17" spans="2:15">
      <c r="B17" s="16" t="s">
        <v>304</v>
      </c>
      <c r="C17" s="16" t="s">
        <v>575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5">
        <v>0</v>
      </c>
      <c r="O17" s="100">
        <v>0</v>
      </c>
    </row>
    <row r="18" spans="2:15">
      <c r="B18" s="16" t="s">
        <v>536</v>
      </c>
      <c r="C18" s="16" t="s">
        <v>577</v>
      </c>
      <c r="D18" s="131">
        <v>0</v>
      </c>
      <c r="E18" s="131">
        <v>1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5">
        <v>1.448262136123811E-5</v>
      </c>
      <c r="O18" s="100"/>
    </row>
    <row r="19" spans="2:15">
      <c r="B19" s="16" t="s">
        <v>305</v>
      </c>
      <c r="C19" s="16" t="s">
        <v>578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5">
        <v>0</v>
      </c>
      <c r="O19" s="100">
        <v>0.02</v>
      </c>
    </row>
    <row r="20" spans="2:15">
      <c r="B20" s="16" t="s">
        <v>308</v>
      </c>
      <c r="C20" s="16" t="s">
        <v>584</v>
      </c>
      <c r="D20" s="131">
        <v>0</v>
      </c>
      <c r="E20" s="131">
        <v>1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5">
        <v>3.4439052855668911E-5</v>
      </c>
      <c r="O20" s="100">
        <v>0</v>
      </c>
    </row>
    <row r="21" spans="2:15">
      <c r="B21" s="16" t="s">
        <v>309</v>
      </c>
      <c r="C21" s="16" t="s">
        <v>586</v>
      </c>
      <c r="D21" s="131">
        <v>0</v>
      </c>
      <c r="E21" s="131">
        <v>1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5">
        <v>6.7211576403849961E-4</v>
      </c>
      <c r="O21" s="100">
        <v>0</v>
      </c>
    </row>
    <row r="22" spans="2:15">
      <c r="B22" s="16" t="s">
        <v>310</v>
      </c>
      <c r="C22" s="16" t="s">
        <v>144</v>
      </c>
      <c r="D22" s="131">
        <v>1271</v>
      </c>
      <c r="E22" s="131">
        <v>29904</v>
      </c>
      <c r="F22" s="131">
        <v>0</v>
      </c>
      <c r="G22" s="131">
        <v>0</v>
      </c>
      <c r="H22" s="131">
        <v>0</v>
      </c>
      <c r="I22" s="131">
        <v>0</v>
      </c>
      <c r="J22" s="131">
        <v>496</v>
      </c>
      <c r="K22" s="131">
        <v>0</v>
      </c>
      <c r="L22" s="131">
        <v>0</v>
      </c>
      <c r="M22" s="131">
        <v>496</v>
      </c>
      <c r="N22" s="15">
        <v>0.99879324857436624</v>
      </c>
      <c r="O22" s="100">
        <v>1.4999999999999999E-2</v>
      </c>
    </row>
    <row r="23" spans="2:15">
      <c r="B23" s="16" t="s">
        <v>311</v>
      </c>
      <c r="C23" s="16" t="s">
        <v>587</v>
      </c>
      <c r="D23" s="364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5">
        <v>0</v>
      </c>
      <c r="O23" s="100">
        <v>0</v>
      </c>
    </row>
    <row r="24" spans="2:15">
      <c r="B24" s="16" t="s">
        <v>312</v>
      </c>
      <c r="C24" s="16" t="s">
        <v>589</v>
      </c>
      <c r="D24" s="131">
        <v>0</v>
      </c>
      <c r="E24" s="131">
        <v>14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5">
        <v>1.4811533663792249E-4</v>
      </c>
      <c r="O24" s="100"/>
    </row>
    <row r="25" spans="2:15">
      <c r="B25" s="16" t="s">
        <v>313</v>
      </c>
      <c r="C25" s="16" t="s">
        <v>590</v>
      </c>
      <c r="D25" s="131">
        <v>0</v>
      </c>
      <c r="E25" s="131">
        <v>2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5">
        <v>4.3675603606928903E-5</v>
      </c>
      <c r="O25" s="100">
        <v>0.01</v>
      </c>
    </row>
    <row r="26" spans="2:15">
      <c r="B26" s="16" t="s">
        <v>314</v>
      </c>
      <c r="C26" s="16" t="s">
        <v>591</v>
      </c>
      <c r="D26" s="131">
        <v>0</v>
      </c>
      <c r="E26" s="131">
        <v>2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5">
        <v>2.3299970158262419E-5</v>
      </c>
      <c r="O26" s="100"/>
    </row>
    <row r="27" spans="2:15">
      <c r="B27" s="16" t="s">
        <v>317</v>
      </c>
      <c r="C27" s="16" t="s">
        <v>595</v>
      </c>
      <c r="D27" s="131">
        <v>0</v>
      </c>
      <c r="E27" s="131">
        <v>3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5">
        <v>4.9502107692002561E-5</v>
      </c>
      <c r="O27" s="100"/>
    </row>
    <row r="28" spans="2:15">
      <c r="B28" s="16" t="s">
        <v>661</v>
      </c>
      <c r="C28" s="16" t="s">
        <v>662</v>
      </c>
      <c r="D28" s="131">
        <v>0</v>
      </c>
      <c r="E28" s="131">
        <v>3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5">
        <v>7.5321320363700499E-5</v>
      </c>
      <c r="O28" s="100"/>
    </row>
    <row r="29" spans="2:15">
      <c r="B29" s="256" t="s">
        <v>514</v>
      </c>
      <c r="N29" s="165"/>
    </row>
    <row r="30" spans="2:15">
      <c r="N30" s="165"/>
    </row>
    <row r="31" spans="2:15">
      <c r="N31" s="165"/>
      <c r="O31" s="165"/>
    </row>
    <row r="32" spans="2:15">
      <c r="N32" s="165"/>
    </row>
    <row r="33" spans="5:15">
      <c r="N33" s="165"/>
    </row>
    <row r="34" spans="5:15">
      <c r="N34" s="165"/>
    </row>
    <row r="35" spans="5:15">
      <c r="E35" s="155"/>
      <c r="N35" s="165"/>
    </row>
    <row r="36" spans="5:15">
      <c r="N36" s="165"/>
    </row>
    <row r="37" spans="5:15">
      <c r="N37" s="165"/>
      <c r="O37" s="165"/>
    </row>
    <row r="38" spans="5:15">
      <c r="N38" s="165"/>
    </row>
    <row r="39" spans="5:15">
      <c r="N39" s="165"/>
    </row>
    <row r="40" spans="5:15">
      <c r="N40" s="165"/>
    </row>
    <row r="41" spans="5:15">
      <c r="N41" s="165"/>
      <c r="O41" s="165"/>
    </row>
    <row r="42" spans="5:15">
      <c r="N42" s="165"/>
    </row>
    <row r="43" spans="5:15">
      <c r="N43" s="165"/>
    </row>
    <row r="44" spans="5:15">
      <c r="E44" s="155"/>
      <c r="N44" s="165"/>
      <c r="O44" s="165"/>
    </row>
    <row r="45" spans="5:15">
      <c r="N45" s="165"/>
    </row>
    <row r="46" spans="5:15">
      <c r="N46" s="165"/>
    </row>
    <row r="47" spans="5:15">
      <c r="N47" s="165"/>
    </row>
    <row r="48" spans="5:15">
      <c r="N48" s="165"/>
    </row>
    <row r="49" spans="14:14">
      <c r="N49" s="165"/>
    </row>
    <row r="50" spans="14:14">
      <c r="N50" s="165"/>
    </row>
    <row r="51" spans="14:14">
      <c r="N51" s="165"/>
    </row>
    <row r="52" spans="14:14">
      <c r="N52" s="165"/>
    </row>
    <row r="53" spans="14:14">
      <c r="N53" s="165"/>
    </row>
    <row r="54" spans="14:14">
      <c r="N54" s="165"/>
    </row>
    <row r="55" spans="14:14">
      <c r="N55" s="165"/>
    </row>
    <row r="56" spans="14:14">
      <c r="N56" s="165"/>
    </row>
    <row r="57" spans="14:14">
      <c r="N57" s="165"/>
    </row>
    <row r="58" spans="14:14">
      <c r="N58" s="165"/>
    </row>
    <row r="59" spans="14:14">
      <c r="N59" s="165"/>
    </row>
    <row r="60" spans="14:14">
      <c r="N60" s="165"/>
    </row>
    <row r="61" spans="14:14">
      <c r="N61" s="165"/>
    </row>
    <row r="62" spans="14:14">
      <c r="N62" s="165"/>
    </row>
    <row r="63" spans="14:14">
      <c r="N63" s="165"/>
    </row>
    <row r="64" spans="14:14">
      <c r="N64" s="165"/>
    </row>
    <row r="65" spans="14:15">
      <c r="N65" s="165"/>
      <c r="O65" s="165"/>
    </row>
    <row r="66" spans="14:15">
      <c r="N66" s="165"/>
    </row>
    <row r="67" spans="14:15">
      <c r="N67" s="165"/>
    </row>
    <row r="68" spans="14:15">
      <c r="N68" s="165"/>
    </row>
    <row r="69" spans="14:15">
      <c r="N69" s="165"/>
    </row>
    <row r="70" spans="14:15">
      <c r="N70" s="165"/>
    </row>
    <row r="71" spans="14:15">
      <c r="N71" s="165"/>
    </row>
    <row r="72" spans="14:15">
      <c r="N72" s="165"/>
    </row>
    <row r="73" spans="14:15">
      <c r="N73" s="165"/>
    </row>
    <row r="74" spans="14:15">
      <c r="N74" s="165"/>
    </row>
    <row r="75" spans="14:15">
      <c r="N75" s="165"/>
    </row>
    <row r="76" spans="14:15">
      <c r="N76" s="165"/>
      <c r="O76" s="165"/>
    </row>
    <row r="77" spans="14:15">
      <c r="N77" s="165"/>
    </row>
    <row r="78" spans="14:15">
      <c r="N78" s="165"/>
    </row>
    <row r="79" spans="14:15">
      <c r="N79" s="165"/>
    </row>
    <row r="80" spans="14:15">
      <c r="N80" s="165"/>
    </row>
    <row r="81" spans="14:14">
      <c r="N81" s="165"/>
    </row>
    <row r="82" spans="14:14">
      <c r="N82" s="165"/>
    </row>
    <row r="83" spans="14:14">
      <c r="N83" s="165"/>
    </row>
    <row r="84" spans="14:14">
      <c r="N84" s="165"/>
    </row>
    <row r="85" spans="14:14">
      <c r="N85" s="165"/>
    </row>
    <row r="86" spans="14:14">
      <c r="N86" s="165"/>
    </row>
    <row r="87" spans="14:14">
      <c r="N87" s="165"/>
    </row>
    <row r="88" spans="14:14">
      <c r="N88" s="165"/>
    </row>
    <row r="89" spans="14:14">
      <c r="N89" s="165"/>
    </row>
    <row r="90" spans="14:14">
      <c r="N90" s="165"/>
    </row>
    <row r="91" spans="14:14">
      <c r="N91" s="165"/>
    </row>
    <row r="92" spans="14:14">
      <c r="N92" s="165"/>
    </row>
    <row r="93" spans="14:14">
      <c r="N93" s="165"/>
    </row>
    <row r="94" spans="14:14">
      <c r="N94" s="165"/>
    </row>
    <row r="95" spans="14:14">
      <c r="N95" s="165"/>
    </row>
    <row r="96" spans="14:14">
      <c r="N96" s="165"/>
    </row>
    <row r="97" spans="5:15">
      <c r="N97" s="165"/>
    </row>
    <row r="98" spans="5:15">
      <c r="N98" s="165"/>
    </row>
    <row r="99" spans="5:15">
      <c r="N99" s="165"/>
    </row>
    <row r="100" spans="5:15">
      <c r="E100" s="155"/>
      <c r="N100" s="165"/>
      <c r="O100" s="165"/>
    </row>
    <row r="101" spans="5:15">
      <c r="N101" s="165"/>
    </row>
    <row r="102" spans="5:15">
      <c r="N102" s="165"/>
      <c r="O102" s="165"/>
    </row>
    <row r="103" spans="5:15">
      <c r="N103" s="165"/>
    </row>
    <row r="104" spans="5:15">
      <c r="N104" s="165"/>
    </row>
    <row r="105" spans="5:15">
      <c r="N105" s="165"/>
    </row>
    <row r="106" spans="5:15">
      <c r="N106" s="165"/>
    </row>
    <row r="107" spans="5:15">
      <c r="N107" s="165"/>
    </row>
    <row r="108" spans="5:15">
      <c r="N108" s="165"/>
    </row>
    <row r="109" spans="5:15">
      <c r="N109" s="165"/>
    </row>
    <row r="110" spans="5:15">
      <c r="N110" s="165"/>
    </row>
    <row r="111" spans="5:15">
      <c r="N111" s="165"/>
    </row>
    <row r="112" spans="5:15">
      <c r="N112" s="165"/>
    </row>
    <row r="113" spans="14:15">
      <c r="N113" s="165"/>
    </row>
    <row r="114" spans="14:15">
      <c r="N114" s="165"/>
    </row>
    <row r="115" spans="14:15">
      <c r="N115" s="165"/>
    </row>
    <row r="116" spans="14:15">
      <c r="N116" s="165"/>
    </row>
    <row r="117" spans="14:15">
      <c r="N117" s="165"/>
    </row>
    <row r="118" spans="14:15">
      <c r="N118" s="165"/>
    </row>
    <row r="119" spans="14:15">
      <c r="N119" s="165"/>
    </row>
    <row r="120" spans="14:15">
      <c r="N120" s="165"/>
      <c r="O120" s="165"/>
    </row>
    <row r="121" spans="14:15">
      <c r="N121" s="165"/>
    </row>
    <row r="122" spans="14:15">
      <c r="N122" s="165"/>
    </row>
    <row r="123" spans="14:15">
      <c r="N123" s="165"/>
    </row>
    <row r="124" spans="14:15">
      <c r="N124" s="165"/>
    </row>
    <row r="125" spans="14:15">
      <c r="N125" s="165"/>
    </row>
    <row r="126" spans="14:15">
      <c r="N126" s="165"/>
    </row>
    <row r="127" spans="14:15">
      <c r="N127" s="165"/>
      <c r="O127" s="165"/>
    </row>
    <row r="128" spans="14:15">
      <c r="N128" s="165"/>
    </row>
    <row r="129" spans="4:15">
      <c r="N129" s="165"/>
    </row>
    <row r="130" spans="4:15">
      <c r="N130" s="165"/>
    </row>
    <row r="131" spans="4:15">
      <c r="N131" s="165"/>
    </row>
    <row r="132" spans="4:15">
      <c r="N132" s="165"/>
    </row>
    <row r="133" spans="4:15">
      <c r="E133" s="155"/>
      <c r="N133" s="165"/>
    </row>
    <row r="134" spans="4:15">
      <c r="D134" s="155"/>
      <c r="E134" s="155"/>
      <c r="J134" s="155"/>
      <c r="N134" s="165"/>
      <c r="O134" s="165"/>
    </row>
    <row r="135" spans="4:15">
      <c r="N135" s="165"/>
    </row>
    <row r="136" spans="4:15">
      <c r="N136" s="165"/>
    </row>
    <row r="137" spans="4:15">
      <c r="N137" s="165"/>
    </row>
    <row r="138" spans="4:15">
      <c r="N138" s="165"/>
      <c r="O138" s="165"/>
    </row>
    <row r="139" spans="4:15">
      <c r="N139" s="165"/>
    </row>
    <row r="140" spans="4:15">
      <c r="N140" s="165"/>
    </row>
    <row r="141" spans="4:15">
      <c r="N141" s="165"/>
    </row>
    <row r="142" spans="4:15">
      <c r="N142" s="165"/>
    </row>
    <row r="143" spans="4:15">
      <c r="N143" s="165"/>
    </row>
    <row r="144" spans="4:15">
      <c r="N144" s="165"/>
      <c r="O144" s="165"/>
    </row>
    <row r="145" spans="5:15">
      <c r="N145" s="165"/>
    </row>
    <row r="146" spans="5:15">
      <c r="N146" s="165"/>
      <c r="O146" s="165"/>
    </row>
    <row r="147" spans="5:15">
      <c r="N147" s="165"/>
    </row>
    <row r="148" spans="5:15">
      <c r="N148" s="165"/>
    </row>
    <row r="149" spans="5:15">
      <c r="N149" s="165"/>
    </row>
    <row r="150" spans="5:15">
      <c r="N150" s="165"/>
    </row>
    <row r="151" spans="5:15">
      <c r="N151" s="165"/>
    </row>
    <row r="152" spans="5:15">
      <c r="N152" s="165"/>
    </row>
    <row r="153" spans="5:15">
      <c r="N153" s="165"/>
    </row>
    <row r="154" spans="5:15">
      <c r="N154" s="165"/>
    </row>
    <row r="155" spans="5:15">
      <c r="N155" s="165"/>
    </row>
    <row r="156" spans="5:15">
      <c r="N156" s="165"/>
      <c r="O156" s="165"/>
    </row>
    <row r="157" spans="5:15">
      <c r="N157" s="165"/>
    </row>
    <row r="158" spans="5:15">
      <c r="N158" s="165"/>
    </row>
    <row r="159" spans="5:15">
      <c r="N159" s="165"/>
    </row>
    <row r="160" spans="5:15">
      <c r="E160" s="155"/>
      <c r="N160" s="165"/>
    </row>
    <row r="161" spans="5:15">
      <c r="N161" s="165"/>
    </row>
    <row r="162" spans="5:15">
      <c r="N162" s="165"/>
    </row>
    <row r="163" spans="5:15">
      <c r="N163" s="165"/>
    </row>
    <row r="164" spans="5:15">
      <c r="E164" s="155"/>
      <c r="N164" s="165"/>
    </row>
    <row r="165" spans="5:15">
      <c r="N165" s="165"/>
    </row>
    <row r="166" spans="5:15">
      <c r="N166" s="165"/>
    </row>
    <row r="167" spans="5:15">
      <c r="N167" s="165"/>
      <c r="O167" s="165"/>
    </row>
    <row r="168" spans="5:15">
      <c r="N168" s="165"/>
    </row>
    <row r="169" spans="5:15">
      <c r="N169" s="165"/>
    </row>
    <row r="170" spans="5:15">
      <c r="N170" s="165"/>
    </row>
    <row r="171" spans="5:15">
      <c r="N171" s="165"/>
    </row>
    <row r="172" spans="5:15">
      <c r="N172" s="165"/>
    </row>
    <row r="173" spans="5:15">
      <c r="N173" s="165"/>
    </row>
    <row r="174" spans="5:15">
      <c r="N174" s="165"/>
    </row>
    <row r="175" spans="5:15">
      <c r="N175" s="165"/>
    </row>
    <row r="176" spans="5:15">
      <c r="N176" s="165"/>
    </row>
    <row r="177" spans="14:15">
      <c r="N177" s="165"/>
    </row>
    <row r="178" spans="14:15">
      <c r="N178" s="165"/>
    </row>
    <row r="179" spans="14:15">
      <c r="N179" s="165"/>
    </row>
    <row r="180" spans="14:15">
      <c r="N180" s="165"/>
    </row>
    <row r="181" spans="14:15">
      <c r="N181" s="165"/>
    </row>
    <row r="182" spans="14:15">
      <c r="N182" s="165"/>
    </row>
    <row r="183" spans="14:15">
      <c r="N183" s="165"/>
    </row>
    <row r="184" spans="14:15">
      <c r="N184" s="165"/>
    </row>
    <row r="185" spans="14:15">
      <c r="N185" s="165"/>
      <c r="O185" s="165"/>
    </row>
    <row r="186" spans="14:15">
      <c r="N186" s="165"/>
    </row>
    <row r="187" spans="14:15">
      <c r="N187" s="165"/>
    </row>
    <row r="188" spans="14:15">
      <c r="N188" s="165"/>
    </row>
    <row r="189" spans="14:15">
      <c r="N189" s="165"/>
    </row>
    <row r="190" spans="14:15">
      <c r="N190" s="165"/>
    </row>
    <row r="191" spans="14:15">
      <c r="N191" s="165"/>
    </row>
    <row r="192" spans="14:15">
      <c r="N192" s="165"/>
    </row>
    <row r="193" spans="5:15">
      <c r="N193" s="165"/>
    </row>
    <row r="194" spans="5:15">
      <c r="N194" s="165"/>
    </row>
    <row r="195" spans="5:15">
      <c r="N195" s="165"/>
    </row>
    <row r="196" spans="5:15">
      <c r="N196" s="165"/>
    </row>
    <row r="197" spans="5:15">
      <c r="N197" s="165"/>
    </row>
    <row r="198" spans="5:15">
      <c r="N198" s="165"/>
    </row>
    <row r="199" spans="5:15">
      <c r="N199" s="165"/>
    </row>
    <row r="200" spans="5:15">
      <c r="E200" s="155"/>
      <c r="N200" s="165"/>
      <c r="O200" s="165"/>
    </row>
    <row r="201" spans="5:15">
      <c r="N201" s="165"/>
    </row>
    <row r="202" spans="5:15">
      <c r="N202" s="165"/>
    </row>
    <row r="203" spans="5:15">
      <c r="N203" s="165"/>
    </row>
    <row r="204" spans="5:15">
      <c r="N204" s="165"/>
    </row>
    <row r="205" spans="5:15">
      <c r="N205" s="165"/>
    </row>
    <row r="206" spans="5:15">
      <c r="N206" s="165"/>
    </row>
    <row r="207" spans="5:15">
      <c r="N207" s="165"/>
    </row>
    <row r="208" spans="5:15">
      <c r="N208" s="165"/>
    </row>
    <row r="209" spans="14:14">
      <c r="N209" s="165"/>
    </row>
    <row r="210" spans="14:14">
      <c r="N210" s="165"/>
    </row>
    <row r="211" spans="14:14">
      <c r="N211" s="165"/>
    </row>
    <row r="212" spans="14:14">
      <c r="N212" s="165"/>
    </row>
    <row r="213" spans="14:14">
      <c r="N213" s="165"/>
    </row>
    <row r="214" spans="14:14">
      <c r="N214" s="165"/>
    </row>
    <row r="215" spans="14:14">
      <c r="N215" s="165"/>
    </row>
    <row r="216" spans="14:14">
      <c r="N216" s="165"/>
    </row>
    <row r="217" spans="14:14">
      <c r="N217" s="165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51.28515625" style="69" bestFit="1" customWidth="1"/>
    <col min="3" max="5" width="17.5703125" style="69" customWidth="1"/>
    <col min="6" max="16384" width="11.42578125" style="69"/>
  </cols>
  <sheetData>
    <row r="1" spans="1:5" ht="6" customHeight="1"/>
    <row r="2" spans="1:5">
      <c r="A2" s="430" t="s">
        <v>28</v>
      </c>
      <c r="B2" s="430"/>
      <c r="C2" s="430"/>
      <c r="D2" s="430"/>
    </row>
    <row r="4" spans="1:5">
      <c r="B4" s="17" t="s">
        <v>29</v>
      </c>
    </row>
    <row r="5" spans="1:5">
      <c r="C5" s="183" t="s">
        <v>30</v>
      </c>
      <c r="D5" s="184" t="s">
        <v>31</v>
      </c>
      <c r="E5" s="185" t="s">
        <v>32</v>
      </c>
    </row>
    <row r="6" spans="1:5">
      <c r="B6" s="186" t="s">
        <v>33</v>
      </c>
      <c r="C6" s="207">
        <v>87370</v>
      </c>
      <c r="D6" s="208">
        <v>64250</v>
      </c>
      <c r="E6" s="209">
        <v>29327</v>
      </c>
    </row>
    <row r="7" spans="1:5">
      <c r="B7" s="187" t="s">
        <v>34</v>
      </c>
      <c r="C7" s="210">
        <v>691</v>
      </c>
      <c r="D7" s="211">
        <v>802</v>
      </c>
      <c r="E7" s="212">
        <v>236</v>
      </c>
    </row>
    <row r="8" spans="1:5">
      <c r="B8" s="187" t="s">
        <v>35</v>
      </c>
      <c r="C8" s="210">
        <v>0</v>
      </c>
      <c r="D8" s="211">
        <v>0</v>
      </c>
      <c r="E8" s="212">
        <v>0</v>
      </c>
    </row>
    <row r="9" spans="1:5">
      <c r="B9" s="187" t="s">
        <v>36</v>
      </c>
      <c r="C9" s="210">
        <v>3153</v>
      </c>
      <c r="D9" s="211">
        <v>5595</v>
      </c>
      <c r="E9" s="212">
        <v>823</v>
      </c>
    </row>
    <row r="10" spans="1:5">
      <c r="B10" s="188" t="s">
        <v>37</v>
      </c>
      <c r="C10" s="213"/>
      <c r="D10" s="214"/>
      <c r="E10" s="215"/>
    </row>
    <row r="11" spans="1:5">
      <c r="B11" s="189" t="s">
        <v>38</v>
      </c>
      <c r="C11" s="216">
        <f>SUM(C6:C10)</f>
        <v>91214</v>
      </c>
      <c r="D11" s="217">
        <f>SUM(D6:D10)</f>
        <v>70647</v>
      </c>
      <c r="E11" s="218">
        <f>SUM(E6:E10)</f>
        <v>30386</v>
      </c>
    </row>
    <row r="14" spans="1:5">
      <c r="B14" s="260" t="s">
        <v>514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86" style="69" bestFit="1" customWidth="1"/>
    <col min="3" max="3" width="14.7109375" style="69" bestFit="1" customWidth="1"/>
    <col min="4" max="4" width="11.7109375" style="69" customWidth="1"/>
    <col min="5" max="5" width="14.7109375" style="69" bestFit="1" customWidth="1"/>
    <col min="6" max="6" width="11.7109375" style="69" customWidth="1"/>
    <col min="7" max="7" width="14.7109375" style="69" bestFit="1" customWidth="1"/>
    <col min="8" max="8" width="11.7109375" style="69" bestFit="1" customWidth="1"/>
    <col min="9" max="16384" width="11.42578125" style="69"/>
  </cols>
  <sheetData>
    <row r="1" spans="1:8" ht="6" customHeight="1"/>
    <row r="2" spans="1:8">
      <c r="A2" s="430" t="s">
        <v>28</v>
      </c>
      <c r="B2" s="430"/>
      <c r="C2" s="430"/>
      <c r="D2" s="430"/>
    </row>
    <row r="4" spans="1:8">
      <c r="B4" s="17" t="s">
        <v>40</v>
      </c>
    </row>
    <row r="5" spans="1:8">
      <c r="C5" s="442" t="s">
        <v>30</v>
      </c>
      <c r="D5" s="443"/>
      <c r="E5" s="444" t="s">
        <v>31</v>
      </c>
      <c r="F5" s="445"/>
      <c r="G5" s="442" t="s">
        <v>32</v>
      </c>
      <c r="H5" s="443"/>
    </row>
    <row r="6" spans="1:8">
      <c r="B6" s="176" t="s">
        <v>41</v>
      </c>
      <c r="C6" s="299" t="s">
        <v>660</v>
      </c>
      <c r="D6" s="299" t="s">
        <v>641</v>
      </c>
      <c r="E6" s="300" t="s">
        <v>660</v>
      </c>
      <c r="F6" s="300" t="s">
        <v>641</v>
      </c>
      <c r="G6" s="299" t="s">
        <v>660</v>
      </c>
      <c r="H6" s="299" t="s">
        <v>641</v>
      </c>
    </row>
    <row r="7" spans="1:8" ht="30">
      <c r="B7" s="177" t="s">
        <v>42</v>
      </c>
      <c r="C7" s="262">
        <v>87370</v>
      </c>
      <c r="D7" s="262">
        <v>82496</v>
      </c>
      <c r="E7" s="249">
        <v>64250</v>
      </c>
      <c r="F7" s="249">
        <v>58587</v>
      </c>
      <c r="G7" s="248">
        <v>29327</v>
      </c>
      <c r="H7" s="248">
        <v>30563</v>
      </c>
    </row>
    <row r="8" spans="1:8">
      <c r="B8" s="178" t="s">
        <v>41</v>
      </c>
      <c r="C8" s="263">
        <f t="shared" ref="C8:H8" si="0">+C7</f>
        <v>87370</v>
      </c>
      <c r="D8" s="250">
        <f t="shared" si="0"/>
        <v>82496</v>
      </c>
      <c r="E8" s="251">
        <f t="shared" si="0"/>
        <v>64250</v>
      </c>
      <c r="F8" s="251">
        <f t="shared" si="0"/>
        <v>58587</v>
      </c>
      <c r="G8" s="252">
        <f t="shared" si="0"/>
        <v>29327</v>
      </c>
      <c r="H8" s="252">
        <f t="shared" si="0"/>
        <v>30563</v>
      </c>
    </row>
    <row r="9" spans="1:8">
      <c r="B9" s="176" t="s">
        <v>43</v>
      </c>
      <c r="C9" s="262"/>
      <c r="D9" s="253"/>
      <c r="E9" s="254"/>
      <c r="F9" s="254"/>
      <c r="G9" s="253"/>
      <c r="H9" s="253"/>
    </row>
    <row r="10" spans="1:8">
      <c r="B10" s="179" t="s">
        <v>44</v>
      </c>
      <c r="C10" s="264">
        <v>580</v>
      </c>
      <c r="D10" s="264">
        <v>590</v>
      </c>
      <c r="E10" s="249">
        <v>706</v>
      </c>
      <c r="F10" s="249">
        <v>115</v>
      </c>
      <c r="G10" s="248">
        <v>190</v>
      </c>
      <c r="H10" s="248">
        <v>476</v>
      </c>
    </row>
    <row r="11" spans="1:8">
      <c r="B11" s="179" t="s">
        <v>45</v>
      </c>
      <c r="C11" s="264">
        <v>111</v>
      </c>
      <c r="D11" s="264">
        <v>715</v>
      </c>
      <c r="E11" s="249">
        <v>96</v>
      </c>
      <c r="F11" s="249">
        <v>252</v>
      </c>
      <c r="G11" s="248">
        <v>46</v>
      </c>
      <c r="H11" s="248">
        <v>463</v>
      </c>
    </row>
    <row r="12" spans="1:8">
      <c r="B12" s="180" t="s">
        <v>46</v>
      </c>
      <c r="C12" s="263">
        <f t="shared" ref="C12:D12" si="1">SUM(C10:C11)</f>
        <v>691</v>
      </c>
      <c r="D12" s="263">
        <f t="shared" si="1"/>
        <v>1305</v>
      </c>
      <c r="E12" s="251">
        <f t="shared" ref="E12:F12" si="2">SUM(E10:E11)</f>
        <v>802</v>
      </c>
      <c r="F12" s="251">
        <f t="shared" si="2"/>
        <v>367</v>
      </c>
      <c r="G12" s="252">
        <f t="shared" ref="G12:H12" si="3">SUM(G10:G11)</f>
        <v>236</v>
      </c>
      <c r="H12" s="252">
        <f t="shared" si="3"/>
        <v>939</v>
      </c>
    </row>
    <row r="13" spans="1:8">
      <c r="B13" s="176" t="s">
        <v>47</v>
      </c>
      <c r="C13" s="262"/>
      <c r="D13" s="253"/>
      <c r="E13" s="254"/>
      <c r="F13" s="254"/>
      <c r="G13" s="253"/>
      <c r="H13" s="253"/>
    </row>
    <row r="14" spans="1:8">
      <c r="B14" s="180" t="s">
        <v>48</v>
      </c>
      <c r="C14" s="263">
        <v>0</v>
      </c>
      <c r="D14" s="250">
        <v>0</v>
      </c>
      <c r="E14" s="251">
        <v>0</v>
      </c>
      <c r="F14" s="251">
        <v>0</v>
      </c>
      <c r="G14" s="252">
        <v>0</v>
      </c>
      <c r="H14" s="252">
        <v>0</v>
      </c>
    </row>
    <row r="15" spans="1:8">
      <c r="B15" s="176" t="s">
        <v>49</v>
      </c>
      <c r="C15" s="262"/>
      <c r="D15" s="253"/>
      <c r="E15" s="254"/>
      <c r="F15" s="254"/>
      <c r="G15" s="253"/>
      <c r="H15" s="253"/>
    </row>
    <row r="16" spans="1:8">
      <c r="B16" s="179" t="s">
        <v>50</v>
      </c>
      <c r="C16" s="264">
        <v>3153</v>
      </c>
      <c r="D16" s="264">
        <v>3089</v>
      </c>
      <c r="E16" s="249">
        <v>5595</v>
      </c>
      <c r="F16" s="249">
        <v>6354</v>
      </c>
      <c r="G16" s="248">
        <v>823</v>
      </c>
      <c r="H16" s="248">
        <v>725</v>
      </c>
    </row>
    <row r="17" spans="2:8">
      <c r="B17" s="179" t="s">
        <v>51</v>
      </c>
      <c r="C17" s="264"/>
      <c r="D17" s="248"/>
      <c r="E17" s="249"/>
      <c r="F17" s="249"/>
      <c r="G17" s="248"/>
      <c r="H17" s="248"/>
    </row>
    <row r="18" spans="2:8">
      <c r="B18" s="180" t="s">
        <v>52</v>
      </c>
      <c r="C18" s="263">
        <f t="shared" ref="C18:H18" si="4">+C16</f>
        <v>3153</v>
      </c>
      <c r="D18" s="250">
        <f t="shared" si="4"/>
        <v>3089</v>
      </c>
      <c r="E18" s="251">
        <f t="shared" si="4"/>
        <v>5595</v>
      </c>
      <c r="F18" s="251">
        <f t="shared" si="4"/>
        <v>6354</v>
      </c>
      <c r="G18" s="252">
        <f t="shared" si="4"/>
        <v>823</v>
      </c>
      <c r="H18" s="252">
        <f t="shared" si="4"/>
        <v>725</v>
      </c>
    </row>
    <row r="19" spans="2:8">
      <c r="B19" s="176" t="s">
        <v>53</v>
      </c>
      <c r="C19" s="262"/>
      <c r="D19" s="253"/>
      <c r="E19" s="254"/>
      <c r="F19" s="254"/>
      <c r="G19" s="253"/>
      <c r="H19" s="253"/>
    </row>
    <row r="20" spans="2:8">
      <c r="B20" s="181" t="s">
        <v>54</v>
      </c>
      <c r="C20" s="264">
        <f t="shared" ref="C20:H20" si="5">+C8+C12+C14+C18</f>
        <v>91214</v>
      </c>
      <c r="D20" s="248">
        <f t="shared" si="5"/>
        <v>86890</v>
      </c>
      <c r="E20" s="249">
        <f t="shared" si="5"/>
        <v>70647</v>
      </c>
      <c r="F20" s="249">
        <f t="shared" si="5"/>
        <v>65308</v>
      </c>
      <c r="G20" s="248">
        <f t="shared" si="5"/>
        <v>30386</v>
      </c>
      <c r="H20" s="248">
        <f t="shared" si="5"/>
        <v>32227</v>
      </c>
    </row>
    <row r="21" spans="2:8">
      <c r="B21" s="180" t="s">
        <v>6</v>
      </c>
      <c r="C21" s="265">
        <v>6621</v>
      </c>
      <c r="D21" s="265">
        <v>6687</v>
      </c>
      <c r="E21" s="255">
        <v>6409</v>
      </c>
      <c r="F21" s="255">
        <v>6482</v>
      </c>
      <c r="G21" s="252">
        <v>1495</v>
      </c>
      <c r="H21" s="252">
        <v>1490</v>
      </c>
    </row>
    <row r="22" spans="2:8">
      <c r="B22" s="176" t="s">
        <v>40</v>
      </c>
      <c r="C22" s="267"/>
      <c r="D22" s="230"/>
      <c r="E22" s="231"/>
      <c r="F22" s="231"/>
      <c r="G22" s="230"/>
      <c r="H22" s="230"/>
    </row>
    <row r="23" spans="2:8">
      <c r="B23" s="182" t="s">
        <v>55</v>
      </c>
      <c r="C23" s="266">
        <f t="shared" ref="C23:H23" si="6">+C21/C20</f>
        <v>7.258754138619071E-2</v>
      </c>
      <c r="D23" s="232">
        <f t="shared" si="6"/>
        <v>7.6959373921049609E-2</v>
      </c>
      <c r="E23" s="233">
        <f t="shared" si="6"/>
        <v>9.0718643396039467E-2</v>
      </c>
      <c r="F23" s="233">
        <f t="shared" si="6"/>
        <v>9.9252771482819871E-2</v>
      </c>
      <c r="G23" s="232">
        <f t="shared" si="6"/>
        <v>4.9200289607055879E-2</v>
      </c>
      <c r="H23" s="232">
        <f t="shared" si="6"/>
        <v>4.6234523846464148E-2</v>
      </c>
    </row>
    <row r="26" spans="2:8">
      <c r="B26" s="260" t="s">
        <v>514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59" customWidth="1"/>
    <col min="2" max="2" width="18" style="159" customWidth="1"/>
    <col min="3" max="3" width="49.28515625" style="159" customWidth="1"/>
    <col min="4" max="4" width="20.28515625" style="159" customWidth="1"/>
    <col min="5" max="5" width="25.7109375" style="159" customWidth="1"/>
    <col min="6" max="16384" width="11.42578125" style="159"/>
  </cols>
  <sheetData>
    <row r="1" spans="1:5" ht="6" customHeight="1"/>
    <row r="2" spans="1:5" ht="15" customHeight="1">
      <c r="A2" s="430" t="s">
        <v>28</v>
      </c>
      <c r="B2" s="430"/>
      <c r="C2" s="430"/>
      <c r="D2" s="430"/>
    </row>
    <row r="4" spans="1:5" ht="6" customHeight="1"/>
    <row r="5" spans="1:5" ht="15" customHeight="1">
      <c r="B5" s="460" t="s">
        <v>57</v>
      </c>
      <c r="C5" s="460"/>
    </row>
    <row r="6" spans="1:5" ht="15" customHeight="1">
      <c r="B6" s="160"/>
      <c r="C6" s="161"/>
      <c r="D6" s="427" t="s">
        <v>58</v>
      </c>
      <c r="E6" s="428" t="s">
        <v>59</v>
      </c>
    </row>
    <row r="7" spans="1:5" ht="15" customHeight="1">
      <c r="B7" s="18" t="s">
        <v>60</v>
      </c>
      <c r="C7" s="19"/>
      <c r="D7" s="19"/>
      <c r="E7" s="20"/>
    </row>
    <row r="8" spans="1:5" ht="15" customHeight="1">
      <c r="B8" s="461" t="s">
        <v>61</v>
      </c>
      <c r="C8" s="462"/>
      <c r="D8" s="239"/>
      <c r="E8" s="363">
        <v>10494</v>
      </c>
    </row>
    <row r="9" spans="1:5" ht="15" customHeight="1">
      <c r="B9" s="18" t="s">
        <v>62</v>
      </c>
      <c r="C9" s="19"/>
      <c r="D9" s="21"/>
      <c r="E9" s="22"/>
    </row>
    <row r="10" spans="1:5" ht="15" customHeight="1">
      <c r="B10" s="446" t="s">
        <v>63</v>
      </c>
      <c r="C10" s="447"/>
      <c r="D10" s="355">
        <v>28027</v>
      </c>
      <c r="E10" s="356">
        <v>1684</v>
      </c>
    </row>
    <row r="11" spans="1:5" ht="15" customHeight="1">
      <c r="B11" s="452" t="s">
        <v>64</v>
      </c>
      <c r="C11" s="453"/>
      <c r="D11" s="357">
        <v>23412</v>
      </c>
      <c r="E11" s="358">
        <v>1171</v>
      </c>
    </row>
    <row r="12" spans="1:5" ht="15" customHeight="1">
      <c r="B12" s="452" t="s">
        <v>65</v>
      </c>
      <c r="C12" s="453"/>
      <c r="D12" s="357">
        <v>4614</v>
      </c>
      <c r="E12" s="358">
        <v>514</v>
      </c>
    </row>
    <row r="13" spans="1:5" ht="15" customHeight="1">
      <c r="B13" s="448" t="s">
        <v>66</v>
      </c>
      <c r="C13" s="449"/>
      <c r="D13" s="357">
        <v>9265</v>
      </c>
      <c r="E13" s="358">
        <v>4606</v>
      </c>
    </row>
    <row r="14" spans="1:5" ht="15" customHeight="1">
      <c r="B14" s="452" t="s">
        <v>67</v>
      </c>
      <c r="C14" s="453"/>
      <c r="D14" s="357">
        <v>0</v>
      </c>
      <c r="E14" s="358">
        <v>0</v>
      </c>
    </row>
    <row r="15" spans="1:5" ht="15" customHeight="1">
      <c r="B15" s="452" t="s">
        <v>68</v>
      </c>
      <c r="C15" s="453"/>
      <c r="D15" s="357">
        <v>9265</v>
      </c>
      <c r="E15" s="358">
        <v>4606</v>
      </c>
    </row>
    <row r="16" spans="1:5" ht="15" customHeight="1">
      <c r="B16" s="452" t="s">
        <v>69</v>
      </c>
      <c r="C16" s="453"/>
      <c r="D16" s="357">
        <v>0</v>
      </c>
      <c r="E16" s="358">
        <v>0</v>
      </c>
    </row>
    <row r="17" spans="2:5" ht="15" customHeight="1">
      <c r="B17" s="448" t="s">
        <v>70</v>
      </c>
      <c r="C17" s="449"/>
      <c r="D17" s="240"/>
      <c r="E17" s="358"/>
    </row>
    <row r="18" spans="2:5" ht="15" customHeight="1">
      <c r="B18" s="448" t="s">
        <v>71</v>
      </c>
      <c r="C18" s="449"/>
      <c r="D18" s="357">
        <v>6959</v>
      </c>
      <c r="E18" s="358">
        <v>822</v>
      </c>
    </row>
    <row r="19" spans="2:5" ht="15" customHeight="1">
      <c r="B19" s="452" t="s">
        <v>72</v>
      </c>
      <c r="C19" s="453"/>
      <c r="D19" s="357">
        <v>426</v>
      </c>
      <c r="E19" s="358">
        <v>426</v>
      </c>
    </row>
    <row r="20" spans="2:5" ht="15" customHeight="1">
      <c r="B20" s="452" t="s">
        <v>73</v>
      </c>
      <c r="C20" s="453"/>
      <c r="D20" s="357">
        <v>6533</v>
      </c>
      <c r="E20" s="358">
        <v>396</v>
      </c>
    </row>
    <row r="21" spans="2:5" ht="15" customHeight="1">
      <c r="B21" s="454" t="s">
        <v>74</v>
      </c>
      <c r="C21" s="455"/>
      <c r="D21" s="357">
        <v>18</v>
      </c>
      <c r="E21" s="358">
        <v>18</v>
      </c>
    </row>
    <row r="22" spans="2:5" ht="15" customHeight="1">
      <c r="B22" s="454" t="s">
        <v>75</v>
      </c>
      <c r="C22" s="455"/>
      <c r="D22" s="357">
        <v>2354</v>
      </c>
      <c r="E22" s="358">
        <v>485</v>
      </c>
    </row>
    <row r="23" spans="2:5" ht="15" customHeight="1">
      <c r="B23" s="456" t="s">
        <v>76</v>
      </c>
      <c r="C23" s="457"/>
      <c r="D23" s="241"/>
      <c r="E23" s="359">
        <v>7615</v>
      </c>
    </row>
    <row r="24" spans="2:5" ht="15" customHeight="1">
      <c r="B24" s="18" t="s">
        <v>77</v>
      </c>
      <c r="C24" s="19"/>
      <c r="D24" s="21"/>
      <c r="E24" s="22"/>
    </row>
    <row r="25" spans="2:5" ht="15" customHeight="1">
      <c r="B25" s="458" t="s">
        <v>78</v>
      </c>
      <c r="C25" s="459"/>
      <c r="D25" s="357">
        <v>894</v>
      </c>
      <c r="E25" s="358">
        <v>706</v>
      </c>
    </row>
    <row r="26" spans="2:5" ht="15" customHeight="1">
      <c r="B26" s="456" t="s">
        <v>79</v>
      </c>
      <c r="C26" s="457"/>
      <c r="D26" s="360">
        <v>894</v>
      </c>
      <c r="E26" s="359">
        <v>706</v>
      </c>
    </row>
    <row r="27" spans="2:5" ht="15" customHeight="1">
      <c r="B27" s="242"/>
      <c r="C27" s="242"/>
      <c r="D27" s="361"/>
      <c r="E27" s="362" t="s">
        <v>80</v>
      </c>
    </row>
    <row r="28" spans="2:5" ht="15" customHeight="1">
      <c r="B28" s="446" t="s">
        <v>81</v>
      </c>
      <c r="C28" s="447"/>
      <c r="D28" s="243"/>
      <c r="E28" s="356">
        <v>10494</v>
      </c>
    </row>
    <row r="29" spans="2:5" ht="15" customHeight="1">
      <c r="B29" s="448" t="s">
        <v>82</v>
      </c>
      <c r="C29" s="449"/>
      <c r="D29" s="244"/>
      <c r="E29" s="358">
        <v>6909</v>
      </c>
    </row>
    <row r="30" spans="2:5" ht="15" customHeight="1">
      <c r="B30" s="450" t="s">
        <v>83</v>
      </c>
      <c r="C30" s="451"/>
      <c r="D30" s="245"/>
      <c r="E30" s="429">
        <v>1.518877345481962</v>
      </c>
    </row>
    <row r="33" spans="2:2" ht="15" customHeight="1">
      <c r="B33" s="259" t="s">
        <v>514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59" customWidth="1"/>
    <col min="2" max="2" width="3.5703125" style="159" customWidth="1"/>
    <col min="3" max="3" width="38" style="159" bestFit="1" customWidth="1"/>
    <col min="4" max="4" width="20.7109375" style="159" customWidth="1"/>
    <col min="5" max="5" width="22.28515625" style="159" customWidth="1"/>
    <col min="6" max="16384" width="11.42578125" style="159"/>
  </cols>
  <sheetData>
    <row r="1" spans="1:5" ht="6" customHeight="1"/>
    <row r="2" spans="1:5">
      <c r="A2" s="430" t="s">
        <v>28</v>
      </c>
      <c r="B2" s="430"/>
      <c r="C2" s="430"/>
      <c r="D2" s="430"/>
    </row>
    <row r="4" spans="1:5">
      <c r="B4" s="23" t="s">
        <v>85</v>
      </c>
      <c r="C4" s="23"/>
      <c r="D4" s="246"/>
      <c r="E4" s="246"/>
    </row>
    <row r="5" spans="1:5">
      <c r="B5" s="24"/>
      <c r="C5" s="25"/>
      <c r="D5" s="422" t="s">
        <v>86</v>
      </c>
      <c r="E5" s="423" t="s">
        <v>59</v>
      </c>
    </row>
    <row r="6" spans="1:5">
      <c r="B6" s="26" t="s">
        <v>87</v>
      </c>
      <c r="C6" s="27"/>
      <c r="D6" s="27"/>
      <c r="E6" s="28"/>
    </row>
    <row r="7" spans="1:5">
      <c r="B7" s="29">
        <v>1</v>
      </c>
      <c r="C7" s="30" t="s">
        <v>88</v>
      </c>
      <c r="D7" s="424">
        <v>7540</v>
      </c>
      <c r="E7" s="424">
        <v>7540</v>
      </c>
    </row>
    <row r="8" spans="1:5">
      <c r="B8" s="29">
        <v>2</v>
      </c>
      <c r="C8" s="30" t="s">
        <v>531</v>
      </c>
      <c r="D8" s="424">
        <v>33081</v>
      </c>
      <c r="E8" s="424">
        <v>31125</v>
      </c>
    </row>
    <row r="9" spans="1:5">
      <c r="B9" s="29">
        <v>3</v>
      </c>
      <c r="C9" s="30" t="s">
        <v>89</v>
      </c>
      <c r="D9" s="424">
        <v>9307</v>
      </c>
      <c r="E9" s="424">
        <v>4653</v>
      </c>
    </row>
    <row r="10" spans="1:5">
      <c r="B10" s="29">
        <v>4</v>
      </c>
      <c r="C10" s="30" t="s">
        <v>90</v>
      </c>
      <c r="D10" s="424">
        <v>3259</v>
      </c>
      <c r="E10" s="424">
        <v>1</v>
      </c>
    </row>
    <row r="11" spans="1:5">
      <c r="B11" s="29">
        <v>5</v>
      </c>
      <c r="C11" s="30" t="s">
        <v>91</v>
      </c>
      <c r="D11" s="425"/>
      <c r="E11" s="424">
        <v>28165</v>
      </c>
    </row>
    <row r="12" spans="1:5">
      <c r="B12" s="29">
        <v>6</v>
      </c>
      <c r="C12" s="31" t="s">
        <v>92</v>
      </c>
      <c r="D12" s="424">
        <v>0</v>
      </c>
      <c r="E12" s="424">
        <v>0</v>
      </c>
    </row>
    <row r="13" spans="1:5">
      <c r="B13" s="32">
        <v>7</v>
      </c>
      <c r="C13" s="33" t="s">
        <v>93</v>
      </c>
      <c r="D13" s="425"/>
      <c r="E13" s="424">
        <v>71484</v>
      </c>
    </row>
    <row r="14" spans="1:5">
      <c r="B14" s="34" t="s">
        <v>94</v>
      </c>
      <c r="C14" s="35"/>
      <c r="D14" s="35"/>
      <c r="E14" s="36"/>
    </row>
    <row r="15" spans="1:5">
      <c r="B15" s="29">
        <v>8</v>
      </c>
      <c r="C15" s="30" t="s">
        <v>95</v>
      </c>
      <c r="D15" s="424">
        <v>10498</v>
      </c>
      <c r="E15" s="424">
        <v>611</v>
      </c>
    </row>
    <row r="16" spans="1:5">
      <c r="B16" s="29">
        <v>9</v>
      </c>
      <c r="C16" s="30" t="s">
        <v>96</v>
      </c>
      <c r="D16" s="424">
        <v>73158</v>
      </c>
      <c r="E16" s="424">
        <v>54444</v>
      </c>
    </row>
    <row r="17" spans="2:5">
      <c r="B17" s="37">
        <v>10</v>
      </c>
      <c r="C17" s="38" t="s">
        <v>97</v>
      </c>
      <c r="D17" s="424">
        <v>50074</v>
      </c>
      <c r="E17" s="424">
        <v>37040</v>
      </c>
    </row>
    <row r="18" spans="2:5">
      <c r="B18" s="29">
        <v>11</v>
      </c>
      <c r="C18" s="31" t="s">
        <v>98</v>
      </c>
      <c r="D18" s="424">
        <v>22226</v>
      </c>
      <c r="E18" s="424">
        <v>17318</v>
      </c>
    </row>
    <row r="19" spans="2:5">
      <c r="B19" s="29">
        <v>12</v>
      </c>
      <c r="C19" s="31" t="s">
        <v>99</v>
      </c>
      <c r="D19" s="424">
        <v>858</v>
      </c>
      <c r="E19" s="424">
        <v>86</v>
      </c>
    </row>
    <row r="20" spans="2:5">
      <c r="B20" s="29">
        <v>13</v>
      </c>
      <c r="C20" s="30" t="s">
        <v>100</v>
      </c>
      <c r="D20" s="425"/>
      <c r="E20" s="424">
        <v>995</v>
      </c>
    </row>
    <row r="21" spans="2:5">
      <c r="B21" s="29">
        <v>14</v>
      </c>
      <c r="C21" s="31" t="s">
        <v>101</v>
      </c>
      <c r="D21" s="424">
        <v>917</v>
      </c>
      <c r="E21" s="424">
        <v>251</v>
      </c>
    </row>
    <row r="22" spans="2:5">
      <c r="B22" s="32">
        <v>15</v>
      </c>
      <c r="C22" s="33" t="s">
        <v>102</v>
      </c>
      <c r="D22" s="425"/>
      <c r="E22" s="424">
        <v>56302</v>
      </c>
    </row>
    <row r="23" spans="2:5">
      <c r="B23" s="39">
        <v>16</v>
      </c>
      <c r="C23" s="40" t="s">
        <v>103</v>
      </c>
      <c r="D23" s="426"/>
      <c r="E23" s="247">
        <v>1.2696640891248689</v>
      </c>
    </row>
    <row r="26" spans="2:5">
      <c r="B26" s="259" t="s">
        <v>514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44.5703125" style="108" bestFit="1" customWidth="1"/>
    <col min="3" max="3" width="10.28515625" style="108" bestFit="1" customWidth="1"/>
    <col min="4" max="16384" width="11.42578125" style="108"/>
  </cols>
  <sheetData>
    <row r="1" spans="1:3" ht="6" customHeight="1"/>
    <row r="2" spans="1:3">
      <c r="A2" s="430" t="s">
        <v>28</v>
      </c>
      <c r="B2" s="430"/>
      <c r="C2" s="430"/>
    </row>
    <row r="4" spans="1:3">
      <c r="B4" s="12" t="s">
        <v>329</v>
      </c>
    </row>
    <row r="5" spans="1:3">
      <c r="C5" s="101"/>
    </row>
    <row r="6" spans="1:3">
      <c r="B6" s="144" t="s">
        <v>323</v>
      </c>
      <c r="C6" s="156">
        <v>25603</v>
      </c>
    </row>
    <row r="7" spans="1:3">
      <c r="B7" s="135" t="s">
        <v>324</v>
      </c>
      <c r="C7" s="157">
        <v>668</v>
      </c>
    </row>
    <row r="8" spans="1:3">
      <c r="B8" s="135" t="s">
        <v>325</v>
      </c>
      <c r="C8" s="158">
        <v>0</v>
      </c>
    </row>
    <row r="9" spans="1:3">
      <c r="B9" s="135" t="s">
        <v>326</v>
      </c>
      <c r="C9" s="158">
        <v>0</v>
      </c>
    </row>
    <row r="10" spans="1:3">
      <c r="B10" s="135" t="s">
        <v>327</v>
      </c>
      <c r="C10" s="158">
        <v>766</v>
      </c>
    </row>
    <row r="11" spans="1:3">
      <c r="B11" s="102" t="s">
        <v>328</v>
      </c>
      <c r="C11" s="127">
        <f>SUM(C6:C10)</f>
        <v>27037</v>
      </c>
    </row>
    <row r="14" spans="1:3">
      <c r="B14" s="256" t="s">
        <v>514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50" style="108" customWidth="1"/>
    <col min="3" max="6" width="12.7109375" style="108" customWidth="1"/>
    <col min="7" max="16384" width="11.42578125" style="108"/>
  </cols>
  <sheetData>
    <row r="1" spans="1:8" ht="6" customHeight="1"/>
    <row r="2" spans="1:8">
      <c r="A2" s="430" t="s">
        <v>28</v>
      </c>
      <c r="B2" s="430"/>
      <c r="C2" s="430"/>
      <c r="D2" s="430"/>
    </row>
    <row r="4" spans="1:8">
      <c r="B4" s="103"/>
      <c r="C4" s="171"/>
    </row>
    <row r="5" spans="1:8" ht="45">
      <c r="B5" s="51" t="s">
        <v>331</v>
      </c>
      <c r="C5" s="377" t="s">
        <v>607</v>
      </c>
      <c r="D5" s="51" t="s">
        <v>608</v>
      </c>
      <c r="E5" s="51" t="s">
        <v>609</v>
      </c>
      <c r="F5" s="51" t="s">
        <v>610</v>
      </c>
      <c r="G5" s="377" t="s">
        <v>611</v>
      </c>
      <c r="H5" s="51" t="s">
        <v>612</v>
      </c>
    </row>
    <row r="6" spans="1:8">
      <c r="B6" s="328" t="s">
        <v>332</v>
      </c>
      <c r="C6" s="378">
        <v>623</v>
      </c>
      <c r="D6" s="379">
        <v>0</v>
      </c>
      <c r="E6" s="380">
        <v>-2</v>
      </c>
      <c r="F6" s="380">
        <v>-3</v>
      </c>
      <c r="G6" s="380">
        <v>53</v>
      </c>
      <c r="H6" s="380">
        <v>671</v>
      </c>
    </row>
    <row r="7" spans="1:8">
      <c r="B7" s="328" t="s">
        <v>333</v>
      </c>
      <c r="C7" s="378">
        <v>3480</v>
      </c>
      <c r="D7" s="380">
        <v>-4</v>
      </c>
      <c r="E7" s="380">
        <v>-2</v>
      </c>
      <c r="F7" s="379">
        <v>-1</v>
      </c>
      <c r="G7" s="380">
        <v>2</v>
      </c>
      <c r="H7" s="380">
        <v>3475</v>
      </c>
    </row>
    <row r="8" spans="1:8">
      <c r="B8" s="328" t="s">
        <v>334</v>
      </c>
      <c r="C8" s="378">
        <v>3142</v>
      </c>
      <c r="D8" s="380">
        <v>-6</v>
      </c>
      <c r="E8" s="380">
        <v>-2</v>
      </c>
      <c r="F8" s="380">
        <v>-12</v>
      </c>
      <c r="G8" s="380">
        <v>10</v>
      </c>
      <c r="H8" s="380">
        <v>3132</v>
      </c>
    </row>
    <row r="9" spans="1:8">
      <c r="B9" s="328" t="s">
        <v>335</v>
      </c>
      <c r="C9" s="378">
        <v>1006</v>
      </c>
      <c r="D9" s="380">
        <v>-2</v>
      </c>
      <c r="E9" s="380">
        <v>-1</v>
      </c>
      <c r="F9" s="380">
        <v>-3</v>
      </c>
      <c r="G9" s="380">
        <v>5</v>
      </c>
      <c r="H9" s="380">
        <v>1005</v>
      </c>
    </row>
    <row r="10" spans="1:8">
      <c r="B10" s="328" t="s">
        <v>336</v>
      </c>
      <c r="C10" s="378">
        <v>1065</v>
      </c>
      <c r="D10" s="380">
        <v>-1</v>
      </c>
      <c r="E10" s="380">
        <v>0</v>
      </c>
      <c r="F10" s="380">
        <v>-1</v>
      </c>
      <c r="G10" s="380">
        <v>5</v>
      </c>
      <c r="H10" s="380">
        <v>1068</v>
      </c>
    </row>
    <row r="11" spans="1:8">
      <c r="B11" s="328" t="s">
        <v>337</v>
      </c>
      <c r="C11" s="378">
        <v>1258</v>
      </c>
      <c r="D11" s="380">
        <v>-1</v>
      </c>
      <c r="E11" s="380">
        <v>-10</v>
      </c>
      <c r="F11" s="380">
        <v>-181</v>
      </c>
      <c r="G11" s="379">
        <v>0</v>
      </c>
      <c r="H11" s="380">
        <v>1066</v>
      </c>
    </row>
    <row r="12" spans="1:8">
      <c r="B12" s="328" t="s">
        <v>338</v>
      </c>
      <c r="C12" s="378">
        <v>7694</v>
      </c>
      <c r="D12" s="380">
        <v>-5</v>
      </c>
      <c r="E12" s="380">
        <v>-2</v>
      </c>
      <c r="F12" s="380">
        <v>-4</v>
      </c>
      <c r="G12" s="380">
        <v>197</v>
      </c>
      <c r="H12" s="380">
        <v>7880</v>
      </c>
    </row>
    <row r="13" spans="1:8">
      <c r="B13" s="328" t="s">
        <v>339</v>
      </c>
      <c r="C13" s="378">
        <v>785</v>
      </c>
      <c r="D13" s="380">
        <v>-1</v>
      </c>
      <c r="E13" s="380">
        <v>-1</v>
      </c>
      <c r="F13" s="379">
        <v>0</v>
      </c>
      <c r="G13" s="380">
        <v>16</v>
      </c>
      <c r="H13" s="380">
        <v>799</v>
      </c>
    </row>
    <row r="14" spans="1:8">
      <c r="B14" s="328" t="s">
        <v>613</v>
      </c>
      <c r="C14" s="378">
        <v>3319</v>
      </c>
      <c r="D14" s="380">
        <v>-5</v>
      </c>
      <c r="E14" s="380">
        <v>-9</v>
      </c>
      <c r="F14" s="380">
        <v>-3</v>
      </c>
      <c r="G14" s="380">
        <v>37</v>
      </c>
      <c r="H14" s="380">
        <v>3339</v>
      </c>
    </row>
    <row r="15" spans="1:8">
      <c r="B15" s="327" t="s">
        <v>614</v>
      </c>
      <c r="C15" s="381">
        <v>22372</v>
      </c>
      <c r="D15" s="381">
        <v>-25</v>
      </c>
      <c r="E15" s="381">
        <v>-29</v>
      </c>
      <c r="F15" s="381">
        <v>-208</v>
      </c>
      <c r="G15" s="381">
        <v>325</v>
      </c>
      <c r="H15" s="381">
        <v>22435</v>
      </c>
    </row>
    <row r="16" spans="1:8">
      <c r="B16" s="328" t="s">
        <v>341</v>
      </c>
      <c r="C16" s="382">
        <v>43925</v>
      </c>
      <c r="D16" s="380">
        <v>-7</v>
      </c>
      <c r="E16" s="380">
        <v>-39</v>
      </c>
      <c r="F16" s="380">
        <v>-21</v>
      </c>
      <c r="G16" s="380">
        <v>3632</v>
      </c>
      <c r="H16" s="380">
        <v>47490</v>
      </c>
    </row>
    <row r="17" spans="2:8">
      <c r="B17" s="329" t="s">
        <v>615</v>
      </c>
      <c r="C17" s="383">
        <v>66297</v>
      </c>
      <c r="D17" s="383">
        <v>-32</v>
      </c>
      <c r="E17" s="383">
        <v>-68</v>
      </c>
      <c r="F17" s="383">
        <v>-229</v>
      </c>
      <c r="G17" s="383">
        <v>3957</v>
      </c>
      <c r="H17" s="383">
        <v>69925</v>
      </c>
    </row>
    <row r="20" spans="2:8">
      <c r="B20" s="256" t="s">
        <v>514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42.28515625" style="108" bestFit="1" customWidth="1"/>
    <col min="3" max="7" width="14.5703125" style="108" customWidth="1"/>
    <col min="8" max="16384" width="11.42578125" style="108"/>
  </cols>
  <sheetData>
    <row r="1" spans="1:7" ht="6" customHeight="1"/>
    <row r="2" spans="1:7">
      <c r="A2" s="430" t="s">
        <v>28</v>
      </c>
      <c r="B2" s="430"/>
      <c r="C2" s="430"/>
      <c r="D2" s="430"/>
      <c r="E2" s="430"/>
      <c r="F2" s="430"/>
      <c r="G2" s="430"/>
    </row>
    <row r="4" spans="1:7">
      <c r="B4" s="12" t="s">
        <v>3</v>
      </c>
      <c r="C4" s="335"/>
      <c r="D4" s="335"/>
      <c r="E4" s="335"/>
      <c r="F4" s="335"/>
      <c r="G4" s="335"/>
    </row>
    <row r="6" spans="1:7">
      <c r="C6" s="294">
        <v>44834</v>
      </c>
      <c r="D6" s="294">
        <v>44742</v>
      </c>
      <c r="E6" s="294">
        <v>44651</v>
      </c>
      <c r="F6" s="294">
        <v>44561</v>
      </c>
      <c r="G6" s="294">
        <v>44469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1">
        <v>5971</v>
      </c>
      <c r="D8" s="131">
        <v>6036</v>
      </c>
      <c r="E8" s="131">
        <v>6090</v>
      </c>
      <c r="F8" s="131">
        <v>6088</v>
      </c>
      <c r="G8" s="131">
        <v>5749</v>
      </c>
    </row>
    <row r="9" spans="1:7">
      <c r="B9" s="16" t="s">
        <v>6</v>
      </c>
      <c r="C9" s="131">
        <v>6621</v>
      </c>
      <c r="D9" s="131">
        <v>6686</v>
      </c>
      <c r="E9" s="131">
        <v>6689</v>
      </c>
      <c r="F9" s="131">
        <v>6687</v>
      </c>
      <c r="G9" s="131">
        <v>6348</v>
      </c>
    </row>
    <row r="10" spans="1:7">
      <c r="B10" s="16" t="s">
        <v>7</v>
      </c>
      <c r="C10" s="131">
        <v>7476</v>
      </c>
      <c r="D10" s="131">
        <v>7540</v>
      </c>
      <c r="E10" s="131">
        <v>7392</v>
      </c>
      <c r="F10" s="131">
        <v>7390</v>
      </c>
      <c r="G10" s="131">
        <v>7050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26">
        <v>34572</v>
      </c>
      <c r="D12" s="126">
        <v>34426</v>
      </c>
      <c r="E12" s="126">
        <v>35934</v>
      </c>
      <c r="F12" s="126">
        <v>35313</v>
      </c>
      <c r="G12" s="126">
        <v>35082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0.182</v>
      </c>
      <c r="D14" s="15">
        <v>0.18099999999999999</v>
      </c>
      <c r="E14" s="15">
        <v>0.17199999999999999</v>
      </c>
      <c r="F14" s="15">
        <v>0.17199999999999999</v>
      </c>
      <c r="G14" s="15">
        <v>0.17100000000000001</v>
      </c>
    </row>
    <row r="15" spans="1:7">
      <c r="B15" s="16" t="s">
        <v>10</v>
      </c>
      <c r="C15" s="15">
        <v>0.20100000000000001</v>
      </c>
      <c r="D15" s="15">
        <v>0.19900000000000001</v>
      </c>
      <c r="E15" s="15">
        <v>0.188</v>
      </c>
      <c r="F15" s="15">
        <v>0.189</v>
      </c>
      <c r="G15" s="15">
        <v>0.188</v>
      </c>
    </row>
    <row r="16" spans="1:7">
      <c r="B16" s="16" t="s">
        <v>9</v>
      </c>
      <c r="C16" s="15">
        <v>0.22500000000000001</v>
      </c>
      <c r="D16" s="15">
        <v>0.219</v>
      </c>
      <c r="E16" s="15">
        <v>0.20799999999999999</v>
      </c>
      <c r="F16" s="15">
        <v>0.20899999999999999</v>
      </c>
      <c r="G16" s="15">
        <v>0.20799999999999999</v>
      </c>
    </row>
    <row r="17" spans="2:9">
      <c r="B17" s="14" t="s">
        <v>11</v>
      </c>
      <c r="C17" s="14"/>
      <c r="D17" s="14"/>
      <c r="E17" s="14"/>
      <c r="F17" s="14"/>
      <c r="G17" s="14"/>
      <c r="I17" s="206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1.4999999999999999E-2</v>
      </c>
      <c r="D19" s="15">
        <v>1.4999999999999999E-2</v>
      </c>
      <c r="E19" s="15">
        <v>0.01</v>
      </c>
      <c r="F19" s="15">
        <v>0.01</v>
      </c>
      <c r="G19" s="15">
        <v>0.01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7.0000000000000007E-2</v>
      </c>
      <c r="D21" s="15">
        <v>7.0000000000000007E-2</v>
      </c>
      <c r="E21" s="15">
        <v>6.5000000000000002E-2</v>
      </c>
      <c r="F21" s="15">
        <v>6.5000000000000002E-2</v>
      </c>
      <c r="G21" s="15">
        <v>6.5000000000000002E-2</v>
      </c>
    </row>
    <row r="22" spans="2:9">
      <c r="B22" s="16" t="s">
        <v>16</v>
      </c>
      <c r="C22" s="205">
        <v>5.8000000000000003E-2</v>
      </c>
      <c r="D22" s="205">
        <v>0.06</v>
      </c>
      <c r="E22" s="205">
        <v>5.8999999999999997E-2</v>
      </c>
      <c r="F22" s="205">
        <v>6.2E-2</v>
      </c>
      <c r="G22" s="205">
        <v>5.3999999999999999E-2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1">
        <v>91214</v>
      </c>
      <c r="D24" s="131">
        <v>89715</v>
      </c>
      <c r="E24" s="131">
        <v>88011</v>
      </c>
      <c r="F24" s="131">
        <v>86890</v>
      </c>
      <c r="G24" s="131">
        <v>86665</v>
      </c>
    </row>
    <row r="25" spans="2:9">
      <c r="B25" s="16" t="s">
        <v>17</v>
      </c>
      <c r="C25" s="205">
        <v>7.5999999999999998E-2</v>
      </c>
      <c r="D25" s="205">
        <v>7.6999999999999999E-2</v>
      </c>
      <c r="E25" s="205">
        <v>7.6999999999999999E-2</v>
      </c>
      <c r="F25" s="205">
        <v>7.6999999999999999E-2</v>
      </c>
      <c r="G25" s="205">
        <v>7.5999999999999998E-2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1">
        <v>10494</v>
      </c>
      <c r="D27" s="131">
        <v>9887</v>
      </c>
      <c r="E27" s="131">
        <v>10654</v>
      </c>
      <c r="F27" s="131">
        <v>9550</v>
      </c>
      <c r="G27" s="131">
        <v>10270</v>
      </c>
    </row>
    <row r="28" spans="2:9">
      <c r="B28" s="16" t="s">
        <v>21</v>
      </c>
      <c r="C28" s="131">
        <v>6909</v>
      </c>
      <c r="D28" s="131">
        <v>7637</v>
      </c>
      <c r="E28" s="131">
        <v>7459</v>
      </c>
      <c r="F28" s="131">
        <v>7803</v>
      </c>
      <c r="G28" s="131">
        <v>6985</v>
      </c>
    </row>
    <row r="29" spans="2:9">
      <c r="B29" s="16" t="s">
        <v>22</v>
      </c>
      <c r="C29" s="204">
        <v>1.52</v>
      </c>
      <c r="D29" s="204">
        <v>1.4</v>
      </c>
      <c r="E29" s="204">
        <v>1.43</v>
      </c>
      <c r="F29" s="204">
        <v>1.22</v>
      </c>
      <c r="G29" s="204">
        <v>1.47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1">
        <v>71739</v>
      </c>
      <c r="D31" s="131">
        <v>71484</v>
      </c>
      <c r="E31" s="131">
        <v>68194</v>
      </c>
      <c r="F31" s="131">
        <v>66657</v>
      </c>
      <c r="G31" s="131">
        <v>67328</v>
      </c>
    </row>
    <row r="32" spans="2:9">
      <c r="B32" s="16" t="s">
        <v>25</v>
      </c>
      <c r="C32" s="131">
        <v>57167</v>
      </c>
      <c r="D32" s="131">
        <v>56302</v>
      </c>
      <c r="E32" s="131">
        <v>59152</v>
      </c>
      <c r="F32" s="131">
        <v>59951</v>
      </c>
      <c r="G32" s="131">
        <v>61650</v>
      </c>
    </row>
    <row r="33" spans="2:7">
      <c r="B33" s="16" t="s">
        <v>26</v>
      </c>
      <c r="C33" s="204">
        <v>1.25</v>
      </c>
      <c r="D33" s="204">
        <v>1.27</v>
      </c>
      <c r="E33" s="204">
        <v>1.1499999999999999</v>
      </c>
      <c r="F33" s="204">
        <v>1.1100000000000001</v>
      </c>
      <c r="G33" s="204">
        <v>1.0900000000000001</v>
      </c>
    </row>
    <row r="35" spans="2:7">
      <c r="B35" s="256" t="s">
        <v>514</v>
      </c>
      <c r="C35" s="256"/>
      <c r="D35" s="256"/>
      <c r="E35" s="256"/>
      <c r="F35" s="256"/>
      <c r="G35" s="256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19.5703125" style="108" customWidth="1"/>
    <col min="3" max="10" width="9.7109375" style="108" customWidth="1"/>
    <col min="11" max="16384" width="11.42578125" style="108"/>
  </cols>
  <sheetData>
    <row r="1" spans="1:10" ht="6" customHeight="1"/>
    <row r="2" spans="1:10">
      <c r="A2" s="430" t="s">
        <v>28</v>
      </c>
      <c r="B2" s="430"/>
      <c r="C2" s="430"/>
      <c r="D2" s="430"/>
    </row>
    <row r="4" spans="1:10" s="135" customFormat="1" ht="21" customHeight="1">
      <c r="B4" s="105"/>
      <c r="C4" s="105"/>
      <c r="D4" s="105"/>
      <c r="E4" s="134"/>
      <c r="F4" s="134"/>
      <c r="G4" s="134"/>
      <c r="H4" s="134"/>
      <c r="I4" s="134"/>
      <c r="J4" s="134"/>
    </row>
    <row r="5" spans="1:10" ht="22.5" customHeight="1">
      <c r="B5" s="312"/>
      <c r="C5" s="463" t="s">
        <v>343</v>
      </c>
      <c r="D5" s="463"/>
      <c r="E5" s="464" t="s">
        <v>344</v>
      </c>
      <c r="F5" s="464"/>
      <c r="G5" s="464" t="s">
        <v>340</v>
      </c>
      <c r="H5" s="464"/>
      <c r="I5" s="464" t="s">
        <v>345</v>
      </c>
      <c r="J5" s="464"/>
    </row>
    <row r="6" spans="1:10" ht="18.75" customHeight="1">
      <c r="B6" s="312" t="s">
        <v>231</v>
      </c>
      <c r="C6" s="313">
        <v>2021</v>
      </c>
      <c r="D6" s="314">
        <v>2020</v>
      </c>
      <c r="E6" s="313">
        <v>2021</v>
      </c>
      <c r="F6" s="314">
        <v>2020</v>
      </c>
      <c r="G6" s="313">
        <v>2021</v>
      </c>
      <c r="H6" s="314">
        <v>2020</v>
      </c>
      <c r="I6" s="313">
        <v>2021</v>
      </c>
      <c r="J6" s="314">
        <v>2020</v>
      </c>
    </row>
    <row r="7" spans="1:10">
      <c r="B7" s="302" t="s">
        <v>330</v>
      </c>
      <c r="C7" s="306">
        <v>54988</v>
      </c>
      <c r="D7" s="309">
        <v>52584</v>
      </c>
      <c r="E7" s="306">
        <v>14950</v>
      </c>
      <c r="F7" s="309">
        <v>14182</v>
      </c>
      <c r="G7" s="306">
        <v>316</v>
      </c>
      <c r="H7" s="309">
        <v>359</v>
      </c>
      <c r="I7" s="306">
        <v>70254</v>
      </c>
      <c r="J7" s="303">
        <v>67125</v>
      </c>
    </row>
    <row r="8" spans="1:10">
      <c r="B8" s="302" t="s">
        <v>346</v>
      </c>
      <c r="C8" s="307">
        <v>78.3</v>
      </c>
      <c r="D8" s="310">
        <v>78.3</v>
      </c>
      <c r="E8" s="307">
        <v>21.3</v>
      </c>
      <c r="F8" s="310">
        <v>21.1</v>
      </c>
      <c r="G8" s="307">
        <v>0.4</v>
      </c>
      <c r="H8" s="310">
        <v>0.5</v>
      </c>
      <c r="I8" s="307">
        <v>100</v>
      </c>
      <c r="J8" s="304">
        <v>100</v>
      </c>
    </row>
    <row r="9" spans="1:10" ht="15" customHeight="1">
      <c r="B9" s="302" t="s">
        <v>515</v>
      </c>
      <c r="C9" s="306">
        <v>33574</v>
      </c>
      <c r="D9" s="309">
        <v>31366</v>
      </c>
      <c r="E9" s="306">
        <v>7919</v>
      </c>
      <c r="F9" s="309">
        <v>7135</v>
      </c>
      <c r="G9" s="306">
        <v>360.447</v>
      </c>
      <c r="H9" s="309">
        <v>522</v>
      </c>
      <c r="I9" s="306">
        <v>41853.447</v>
      </c>
      <c r="J9" s="303">
        <v>39023</v>
      </c>
    </row>
    <row r="10" spans="1:10">
      <c r="B10" s="301" t="s">
        <v>346</v>
      </c>
      <c r="C10" s="308">
        <v>80.2</v>
      </c>
      <c r="D10" s="311">
        <v>80.400000000000006</v>
      </c>
      <c r="E10" s="308">
        <v>18.899999999999999</v>
      </c>
      <c r="F10" s="311">
        <v>18.3</v>
      </c>
      <c r="G10" s="308">
        <v>0.9</v>
      </c>
      <c r="H10" s="311">
        <v>1.3</v>
      </c>
      <c r="I10" s="308">
        <v>100</v>
      </c>
      <c r="J10" s="305">
        <v>100</v>
      </c>
    </row>
    <row r="11" spans="1:10" ht="18.75" customHeight="1">
      <c r="B11" s="135"/>
      <c r="C11" s="107"/>
      <c r="D11" s="107"/>
    </row>
    <row r="13" spans="1:10">
      <c r="B13" s="256" t="s">
        <v>514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55.28515625" style="108" bestFit="1" customWidth="1"/>
    <col min="3" max="3" width="8" style="108" bestFit="1" customWidth="1"/>
    <col min="4" max="4" width="9.7109375" style="108" bestFit="1" customWidth="1"/>
    <col min="5" max="5" width="7.28515625" style="108" bestFit="1" customWidth="1"/>
    <col min="6" max="6" width="8.28515625" style="108" bestFit="1" customWidth="1"/>
    <col min="7" max="7" width="16.42578125" style="108" customWidth="1"/>
    <col min="8" max="8" width="16.5703125" style="108" customWidth="1"/>
    <col min="9" max="16384" width="11.42578125" style="108"/>
  </cols>
  <sheetData>
    <row r="1" spans="1:9" ht="6" customHeight="1"/>
    <row r="2" spans="1:9">
      <c r="A2" s="430" t="s">
        <v>28</v>
      </c>
      <c r="B2" s="430"/>
      <c r="C2" s="430"/>
      <c r="D2" s="430"/>
    </row>
    <row r="5" spans="1:9">
      <c r="B5" s="465" t="s">
        <v>625</v>
      </c>
      <c r="C5" s="465"/>
      <c r="D5" s="465"/>
      <c r="E5" s="465"/>
      <c r="F5" s="465"/>
      <c r="G5" s="465"/>
      <c r="H5" s="465"/>
      <c r="I5" s="465"/>
    </row>
    <row r="6" spans="1:9">
      <c r="B6" s="328"/>
      <c r="C6" s="328"/>
      <c r="D6" s="328"/>
      <c r="E6" s="328"/>
      <c r="F6" s="328"/>
      <c r="G6" s="328"/>
      <c r="H6" s="328"/>
      <c r="I6" s="328"/>
    </row>
    <row r="7" spans="1:9" ht="30">
      <c r="B7" s="384" t="s">
        <v>643</v>
      </c>
      <c r="C7" s="385" t="s">
        <v>616</v>
      </c>
      <c r="D7" s="385" t="s">
        <v>617</v>
      </c>
      <c r="E7" s="385" t="s">
        <v>618</v>
      </c>
      <c r="F7" s="385" t="s">
        <v>619</v>
      </c>
      <c r="G7" s="421" t="s">
        <v>620</v>
      </c>
      <c r="H7" s="405" t="s">
        <v>621</v>
      </c>
      <c r="I7" s="406" t="s">
        <v>345</v>
      </c>
    </row>
    <row r="8" spans="1:9">
      <c r="B8" s="328" t="s">
        <v>622</v>
      </c>
      <c r="C8" s="371">
        <v>48139</v>
      </c>
      <c r="D8" s="371">
        <v>2879</v>
      </c>
      <c r="E8" s="371">
        <v>373</v>
      </c>
      <c r="F8" s="371">
        <f>312+48</f>
        <v>360</v>
      </c>
      <c r="G8" s="371">
        <v>92</v>
      </c>
      <c r="H8" s="371">
        <v>-67</v>
      </c>
      <c r="I8" s="371">
        <f>SUM(C8:H8)</f>
        <v>51776</v>
      </c>
    </row>
    <row r="9" spans="1:9">
      <c r="B9" s="328" t="s">
        <v>623</v>
      </c>
      <c r="C9" s="371">
        <v>12293</v>
      </c>
      <c r="D9" s="371">
        <v>8071</v>
      </c>
      <c r="E9" s="371">
        <v>1756</v>
      </c>
      <c r="F9" s="371">
        <f>1354+32</f>
        <v>1386</v>
      </c>
      <c r="G9" s="371">
        <v>1004</v>
      </c>
      <c r="H9" s="371">
        <v>-301</v>
      </c>
      <c r="I9" s="371">
        <f>SUM(C9:H9)</f>
        <v>24209</v>
      </c>
    </row>
    <row r="10" spans="1:9">
      <c r="B10" s="329" t="s">
        <v>624</v>
      </c>
      <c r="C10" s="376">
        <f t="shared" ref="C10:I10" si="0">SUM(C8:C9)</f>
        <v>60432</v>
      </c>
      <c r="D10" s="376">
        <f t="shared" si="0"/>
        <v>10950</v>
      </c>
      <c r="E10" s="376">
        <f t="shared" si="0"/>
        <v>2129</v>
      </c>
      <c r="F10" s="376">
        <f t="shared" si="0"/>
        <v>1746</v>
      </c>
      <c r="G10" s="376">
        <f t="shared" si="0"/>
        <v>1096</v>
      </c>
      <c r="H10" s="376">
        <f t="shared" si="0"/>
        <v>-368</v>
      </c>
      <c r="I10" s="376">
        <f t="shared" si="0"/>
        <v>75985</v>
      </c>
    </row>
    <row r="13" spans="1:9">
      <c r="B13" s="466" t="s">
        <v>631</v>
      </c>
      <c r="C13" s="466"/>
      <c r="D13" s="466"/>
      <c r="E13" s="466"/>
      <c r="F13" s="466"/>
      <c r="G13" s="466"/>
    </row>
    <row r="14" spans="1:9">
      <c r="B14" s="51" t="s">
        <v>643</v>
      </c>
      <c r="C14" s="323" t="s">
        <v>632</v>
      </c>
      <c r="D14" s="323" t="s">
        <v>633</v>
      </c>
      <c r="E14" s="323" t="s">
        <v>644</v>
      </c>
      <c r="F14" s="323" t="s">
        <v>634</v>
      </c>
      <c r="G14" s="323" t="s">
        <v>635</v>
      </c>
      <c r="H14" s="323" t="s">
        <v>345</v>
      </c>
    </row>
    <row r="15" spans="1:9">
      <c r="B15" s="328" t="s">
        <v>636</v>
      </c>
      <c r="C15" s="395">
        <v>2023</v>
      </c>
      <c r="D15" s="395">
        <v>752</v>
      </c>
      <c r="E15" s="395">
        <v>99</v>
      </c>
      <c r="F15" s="395"/>
      <c r="G15" s="395"/>
      <c r="H15" s="395">
        <f>SUM(C15:G15)</f>
        <v>2874</v>
      </c>
    </row>
    <row r="16" spans="1:9">
      <c r="B16" s="328" t="s">
        <v>637</v>
      </c>
      <c r="C16" s="332">
        <v>5405</v>
      </c>
      <c r="D16" s="332">
        <v>343</v>
      </c>
      <c r="E16" s="332"/>
      <c r="F16" s="332">
        <v>92</v>
      </c>
      <c r="G16" s="332"/>
      <c r="H16" s="395">
        <f>SUM(C16:G16)</f>
        <v>5840</v>
      </c>
    </row>
    <row r="17" spans="2:8">
      <c r="B17" s="328" t="s">
        <v>638</v>
      </c>
      <c r="C17" s="332">
        <v>1420</v>
      </c>
      <c r="D17" s="332">
        <v>51</v>
      </c>
      <c r="E17" s="332"/>
      <c r="F17" s="332"/>
      <c r="G17" s="332"/>
      <c r="H17" s="395">
        <f>SUM(C17:G17)</f>
        <v>1471</v>
      </c>
    </row>
    <row r="18" spans="2:8">
      <c r="B18" s="329" t="s">
        <v>639</v>
      </c>
      <c r="C18" s="407">
        <f>SUM(C15:C17)</f>
        <v>8848</v>
      </c>
      <c r="D18" s="407">
        <f>SUM(D15:D17)</f>
        <v>1146</v>
      </c>
      <c r="E18" s="407">
        <f>SUM(E15:E17)</f>
        <v>99</v>
      </c>
      <c r="F18" s="407">
        <f>SUM(F15:F17)</f>
        <v>92</v>
      </c>
      <c r="G18" s="407">
        <f>SUM(G15:G17)</f>
        <v>0</v>
      </c>
      <c r="H18" s="331">
        <f>SUM(C18:G18)</f>
        <v>10185</v>
      </c>
    </row>
    <row r="21" spans="2:8">
      <c r="B21" s="256" t="s">
        <v>514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55.42578125" style="108" bestFit="1" customWidth="1"/>
    <col min="3" max="3" width="14.7109375" style="108" bestFit="1" customWidth="1"/>
    <col min="4" max="16384" width="11.42578125" style="108"/>
  </cols>
  <sheetData>
    <row r="1" spans="1:3" ht="6" customHeight="1"/>
    <row r="2" spans="1:3">
      <c r="A2" s="430" t="s">
        <v>28</v>
      </c>
      <c r="B2" s="430"/>
      <c r="C2" s="430"/>
    </row>
    <row r="4" spans="1:3">
      <c r="B4" s="12" t="s">
        <v>107</v>
      </c>
    </row>
    <row r="5" spans="1:3">
      <c r="C5" s="42" t="s">
        <v>54</v>
      </c>
    </row>
    <row r="6" spans="1:3">
      <c r="B6" s="43" t="s">
        <v>629</v>
      </c>
      <c r="C6" s="13">
        <v>900</v>
      </c>
    </row>
    <row r="7" spans="1:3">
      <c r="B7" s="153" t="s">
        <v>108</v>
      </c>
      <c r="C7" s="154">
        <v>93</v>
      </c>
    </row>
    <row r="8" spans="1:3">
      <c r="B8" s="153" t="s">
        <v>109</v>
      </c>
      <c r="C8" s="154">
        <v>-19</v>
      </c>
    </row>
    <row r="9" spans="1:3">
      <c r="B9" s="153" t="s">
        <v>110</v>
      </c>
      <c r="C9" s="154">
        <v>-16</v>
      </c>
    </row>
    <row r="10" spans="1:3">
      <c r="B10" s="153" t="s">
        <v>111</v>
      </c>
      <c r="C10" s="154">
        <v>-7</v>
      </c>
    </row>
    <row r="11" spans="1:3">
      <c r="B11" s="43" t="s">
        <v>652</v>
      </c>
      <c r="C11" s="13">
        <v>951</v>
      </c>
    </row>
    <row r="14" spans="1:3">
      <c r="B14" s="256" t="s">
        <v>514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8515625" defaultRowHeight="15"/>
  <cols>
    <col min="1" max="1" width="3" style="147" customWidth="1"/>
    <col min="2" max="2" width="35.7109375" style="147" bestFit="1" customWidth="1"/>
    <col min="3" max="4" width="15.28515625" style="147" bestFit="1" customWidth="1"/>
    <col min="5" max="5" width="15.5703125" style="147" bestFit="1" customWidth="1"/>
    <col min="6" max="6" width="7.42578125" style="147" bestFit="1" customWidth="1"/>
    <col min="7" max="7" width="15.28515625" style="147" bestFit="1" customWidth="1"/>
    <col min="8" max="8" width="8" style="147" bestFit="1" customWidth="1"/>
    <col min="9" max="9" width="12.5703125" style="147" bestFit="1" customWidth="1"/>
    <col min="10" max="10" width="9.28515625" style="147" bestFit="1" customWidth="1"/>
    <col min="11" max="11" width="15.28515625" style="147" bestFit="1" customWidth="1"/>
    <col min="12" max="12" width="12.28515625" style="147" bestFit="1" customWidth="1"/>
    <col min="13" max="13" width="12.5703125" style="147" bestFit="1" customWidth="1"/>
    <col min="14" max="16384" width="9.28515625" style="147"/>
  </cols>
  <sheetData>
    <row r="1" spans="1:13" ht="6" customHeight="1"/>
    <row r="2" spans="1:13">
      <c r="A2" s="430" t="s">
        <v>28</v>
      </c>
      <c r="B2" s="430"/>
      <c r="C2" s="430"/>
      <c r="D2" s="430"/>
    </row>
    <row r="4" spans="1:13">
      <c r="B4" s="44" t="s">
        <v>113</v>
      </c>
    </row>
    <row r="5" spans="1:13" ht="30.75" customHeight="1">
      <c r="B5" s="45" t="s">
        <v>114</v>
      </c>
      <c r="C5" s="46" t="s">
        <v>115</v>
      </c>
      <c r="D5" s="47" t="s">
        <v>116</v>
      </c>
      <c r="E5" s="47" t="s">
        <v>117</v>
      </c>
      <c r="F5" s="47" t="s">
        <v>118</v>
      </c>
      <c r="G5" s="47" t="s">
        <v>119</v>
      </c>
      <c r="H5" s="47" t="s">
        <v>120</v>
      </c>
      <c r="I5" s="47" t="s">
        <v>121</v>
      </c>
      <c r="J5" s="47" t="s">
        <v>122</v>
      </c>
      <c r="K5" s="47" t="s">
        <v>8</v>
      </c>
      <c r="L5" s="47" t="s">
        <v>123</v>
      </c>
      <c r="M5" s="47" t="s">
        <v>124</v>
      </c>
    </row>
    <row r="6" spans="1:13" ht="15" customHeight="1">
      <c r="B6" s="272" t="s">
        <v>125</v>
      </c>
      <c r="C6" s="289"/>
      <c r="D6" s="279"/>
      <c r="E6" s="279"/>
      <c r="F6" s="279"/>
      <c r="G6" s="279"/>
      <c r="H6" s="279"/>
      <c r="I6" s="279"/>
      <c r="J6" s="279"/>
      <c r="K6" s="279"/>
      <c r="L6" s="279"/>
      <c r="M6" s="273"/>
    </row>
    <row r="7" spans="1:13" ht="15" customHeight="1">
      <c r="B7" s="48"/>
      <c r="C7" s="150" t="s">
        <v>132</v>
      </c>
      <c r="D7" s="278">
        <v>0</v>
      </c>
      <c r="E7" s="269">
        <v>0</v>
      </c>
      <c r="F7" s="283"/>
      <c r="G7" s="269">
        <v>0</v>
      </c>
      <c r="H7" s="290"/>
      <c r="I7" s="269">
        <v>0</v>
      </c>
      <c r="J7" s="290"/>
      <c r="K7" s="269">
        <v>0</v>
      </c>
      <c r="L7" s="290"/>
      <c r="M7" s="269">
        <v>0</v>
      </c>
    </row>
    <row r="8" spans="1:13">
      <c r="B8" s="48"/>
      <c r="C8" s="150" t="s">
        <v>126</v>
      </c>
      <c r="D8" s="278">
        <v>13647</v>
      </c>
      <c r="E8" s="269">
        <v>2509</v>
      </c>
      <c r="F8" s="342">
        <v>0.99218606774332074</v>
      </c>
      <c r="G8" s="269">
        <v>16136</v>
      </c>
      <c r="H8" s="290">
        <v>2.151696571903334E-3</v>
      </c>
      <c r="I8" s="269">
        <v>9992</v>
      </c>
      <c r="J8" s="290">
        <v>0.18225995236858139</v>
      </c>
      <c r="K8" s="269">
        <v>1443</v>
      </c>
      <c r="L8" s="290">
        <v>8.9426344689609985E-2</v>
      </c>
      <c r="M8" s="281">
        <v>6</v>
      </c>
    </row>
    <row r="9" spans="1:13">
      <c r="B9" s="48"/>
      <c r="C9" s="150" t="s">
        <v>540</v>
      </c>
      <c r="D9" s="278">
        <v>24720</v>
      </c>
      <c r="E9" s="269">
        <v>818</v>
      </c>
      <c r="F9" s="342">
        <v>0.96472197188656739</v>
      </c>
      <c r="G9" s="269">
        <v>25510</v>
      </c>
      <c r="H9" s="290">
        <v>3.182612637728888E-3</v>
      </c>
      <c r="I9" s="269">
        <v>9942</v>
      </c>
      <c r="J9" s="290">
        <v>0.2043162389740095</v>
      </c>
      <c r="K9" s="269">
        <v>3410</v>
      </c>
      <c r="L9" s="290">
        <v>0.13366486225032539</v>
      </c>
      <c r="M9" s="281">
        <v>17</v>
      </c>
    </row>
    <row r="10" spans="1:13">
      <c r="B10" s="48"/>
      <c r="C10" s="150" t="s">
        <v>541</v>
      </c>
      <c r="D10" s="278">
        <v>4146</v>
      </c>
      <c r="E10" s="269">
        <v>84</v>
      </c>
      <c r="F10" s="342">
        <v>0.94910429717446143</v>
      </c>
      <c r="G10" s="269">
        <v>4225</v>
      </c>
      <c r="H10" s="290">
        <v>6.0403289909795573E-3</v>
      </c>
      <c r="I10" s="269">
        <v>1677</v>
      </c>
      <c r="J10" s="290">
        <v>0.21757339221043531</v>
      </c>
      <c r="K10" s="269">
        <v>945</v>
      </c>
      <c r="L10" s="290">
        <v>0.2237859675576728</v>
      </c>
      <c r="M10" s="281">
        <v>6</v>
      </c>
    </row>
    <row r="11" spans="1:13">
      <c r="B11" s="48"/>
      <c r="C11" s="150" t="s">
        <v>127</v>
      </c>
      <c r="D11" s="278">
        <v>4970</v>
      </c>
      <c r="E11" s="269">
        <v>168</v>
      </c>
      <c r="F11" s="342">
        <v>0.97686047883608051</v>
      </c>
      <c r="G11" s="269">
        <v>5135</v>
      </c>
      <c r="H11" s="290">
        <v>1.35970309275469E-2</v>
      </c>
      <c r="I11" s="269">
        <v>2028</v>
      </c>
      <c r="J11" s="290">
        <v>0.21601330879030209</v>
      </c>
      <c r="K11" s="269">
        <v>1940</v>
      </c>
      <c r="L11" s="290">
        <v>0.37783803231742569</v>
      </c>
      <c r="M11" s="281">
        <v>15</v>
      </c>
    </row>
    <row r="12" spans="1:13">
      <c r="B12" s="48"/>
      <c r="C12" s="150" t="s">
        <v>128</v>
      </c>
      <c r="D12" s="278">
        <v>2875</v>
      </c>
      <c r="E12" s="269">
        <v>93</v>
      </c>
      <c r="F12" s="342">
        <v>0.94103871852731236</v>
      </c>
      <c r="G12" s="269">
        <v>2963</v>
      </c>
      <c r="H12" s="290">
        <v>4.8593963732608367E-2</v>
      </c>
      <c r="I12" s="269">
        <v>938</v>
      </c>
      <c r="J12" s="290">
        <v>0.19936139346742079</v>
      </c>
      <c r="K12" s="269">
        <v>2143</v>
      </c>
      <c r="L12" s="290">
        <v>0.72348599369709787</v>
      </c>
      <c r="M12" s="281">
        <v>29</v>
      </c>
    </row>
    <row r="13" spans="1:13">
      <c r="B13" s="48"/>
      <c r="C13" s="150" t="s">
        <v>129</v>
      </c>
      <c r="D13" s="278">
        <v>730</v>
      </c>
      <c r="E13" s="269">
        <v>4</v>
      </c>
      <c r="F13" s="342">
        <v>0.95769880551407949</v>
      </c>
      <c r="G13" s="269">
        <v>734</v>
      </c>
      <c r="H13" s="290">
        <v>0.22401607889868411</v>
      </c>
      <c r="I13" s="269">
        <v>295</v>
      </c>
      <c r="J13" s="290">
        <v>0.22017441004669469</v>
      </c>
      <c r="K13" s="269">
        <v>960</v>
      </c>
      <c r="L13" s="290">
        <v>1.307186841534377</v>
      </c>
      <c r="M13" s="281">
        <v>37</v>
      </c>
    </row>
    <row r="14" spans="1:13">
      <c r="B14" s="48"/>
      <c r="C14" s="150" t="s">
        <v>630</v>
      </c>
      <c r="D14" s="278">
        <v>155</v>
      </c>
      <c r="E14" s="269">
        <v>1</v>
      </c>
      <c r="F14" s="343">
        <v>0.73748835633838594</v>
      </c>
      <c r="G14" s="269">
        <v>155</v>
      </c>
      <c r="H14" s="290">
        <v>1</v>
      </c>
      <c r="I14" s="269">
        <v>64</v>
      </c>
      <c r="J14" s="290">
        <v>0.24129634794136201</v>
      </c>
      <c r="K14" s="269">
        <v>348</v>
      </c>
      <c r="L14" s="290">
        <v>2.2450877455286302</v>
      </c>
      <c r="M14" s="281">
        <v>37</v>
      </c>
    </row>
    <row r="15" spans="1:13">
      <c r="B15" s="49" t="s">
        <v>125</v>
      </c>
      <c r="C15" s="49" t="s">
        <v>130</v>
      </c>
      <c r="D15" s="270">
        <v>51243</v>
      </c>
      <c r="E15" s="237">
        <v>3677</v>
      </c>
      <c r="F15" s="344">
        <v>0.98302271122113072</v>
      </c>
      <c r="G15" s="237">
        <v>54858</v>
      </c>
      <c r="H15" s="271">
        <v>1.23019617721968E-2</v>
      </c>
      <c r="I15" s="286">
        <v>24936</v>
      </c>
      <c r="J15" s="271">
        <v>0.19999346550460159</v>
      </c>
      <c r="K15" s="286">
        <v>11190</v>
      </c>
      <c r="L15" s="274">
        <v>0.20397938617778491</v>
      </c>
      <c r="M15" s="287">
        <v>147</v>
      </c>
    </row>
    <row r="16" spans="1:13">
      <c r="B16" s="280" t="s">
        <v>131</v>
      </c>
      <c r="C16" s="285"/>
      <c r="D16" s="284"/>
      <c r="E16" s="284"/>
      <c r="F16" s="345"/>
      <c r="G16" s="284"/>
      <c r="H16" s="288"/>
      <c r="I16" s="291"/>
      <c r="J16" s="288"/>
      <c r="K16" s="291"/>
      <c r="L16" s="288"/>
      <c r="M16" s="292"/>
    </row>
    <row r="17" spans="2:13">
      <c r="B17" s="48"/>
      <c r="C17" s="149" t="s">
        <v>132</v>
      </c>
      <c r="D17" s="278">
        <v>15</v>
      </c>
      <c r="E17" s="269">
        <v>43</v>
      </c>
      <c r="F17" s="283">
        <v>0.92198120460297173</v>
      </c>
      <c r="G17" s="269">
        <v>55</v>
      </c>
      <c r="H17" s="290">
        <v>1.256022609218928E-3</v>
      </c>
      <c r="I17" s="269">
        <v>1267</v>
      </c>
      <c r="J17" s="290">
        <v>0.7111939809507527</v>
      </c>
      <c r="K17" s="269">
        <v>12</v>
      </c>
      <c r="L17" s="290">
        <v>0.22055628208693021</v>
      </c>
      <c r="M17" s="269">
        <v>0</v>
      </c>
    </row>
    <row r="18" spans="2:13">
      <c r="B18" s="48"/>
      <c r="C18" s="150" t="s">
        <v>126</v>
      </c>
      <c r="D18" s="278">
        <v>10</v>
      </c>
      <c r="E18" s="269">
        <v>28</v>
      </c>
      <c r="F18" s="342">
        <v>0.8258618855910409</v>
      </c>
      <c r="G18" s="269">
        <v>33</v>
      </c>
      <c r="H18" s="290">
        <v>2.0072313849634569E-3</v>
      </c>
      <c r="I18" s="269">
        <v>442</v>
      </c>
      <c r="J18" s="290">
        <v>0.56354150128063818</v>
      </c>
      <c r="K18" s="269">
        <v>8</v>
      </c>
      <c r="L18" s="290">
        <v>0.23978623008191879</v>
      </c>
      <c r="M18" s="281">
        <v>0</v>
      </c>
    </row>
    <row r="19" spans="2:13">
      <c r="B19" s="48"/>
      <c r="C19" s="150" t="s">
        <v>540</v>
      </c>
      <c r="D19" s="278">
        <v>47</v>
      </c>
      <c r="E19" s="269">
        <v>133</v>
      </c>
      <c r="F19" s="342">
        <v>0.89088992260281752</v>
      </c>
      <c r="G19" s="269">
        <v>165</v>
      </c>
      <c r="H19" s="290">
        <v>3.5998216820164511E-3</v>
      </c>
      <c r="I19" s="269">
        <v>3004</v>
      </c>
      <c r="J19" s="290">
        <v>0.67190500634873063</v>
      </c>
      <c r="K19" s="269">
        <v>69</v>
      </c>
      <c r="L19" s="290">
        <v>0.41539182303444722</v>
      </c>
      <c r="M19" s="281">
        <v>0</v>
      </c>
    </row>
    <row r="20" spans="2:13">
      <c r="B20" s="48"/>
      <c r="C20" s="150" t="s">
        <v>541</v>
      </c>
      <c r="D20" s="278">
        <v>25</v>
      </c>
      <c r="E20" s="269">
        <v>91</v>
      </c>
      <c r="F20" s="342">
        <v>0.79485091995070212</v>
      </c>
      <c r="G20" s="269">
        <v>97</v>
      </c>
      <c r="H20" s="290">
        <v>5.9973258530163758E-3</v>
      </c>
      <c r="I20" s="269">
        <v>969</v>
      </c>
      <c r="J20" s="290">
        <v>0.45120184372653233</v>
      </c>
      <c r="K20" s="269">
        <v>37</v>
      </c>
      <c r="L20" s="290">
        <v>0.38002743699206559</v>
      </c>
      <c r="M20" s="281">
        <v>0</v>
      </c>
    </row>
    <row r="21" spans="2:13">
      <c r="B21" s="48"/>
      <c r="C21" s="150" t="s">
        <v>127</v>
      </c>
      <c r="D21" s="278">
        <v>75</v>
      </c>
      <c r="E21" s="269">
        <v>63</v>
      </c>
      <c r="F21" s="342">
        <v>0.86163868527492926</v>
      </c>
      <c r="G21" s="269">
        <v>129</v>
      </c>
      <c r="H21" s="290">
        <v>1.2815246428710649E-2</v>
      </c>
      <c r="I21" s="269">
        <v>2465</v>
      </c>
      <c r="J21" s="290">
        <v>0.70649680976297136</v>
      </c>
      <c r="K21" s="269">
        <v>105</v>
      </c>
      <c r="L21" s="290">
        <v>0.81688080102742666</v>
      </c>
      <c r="M21" s="281">
        <v>1</v>
      </c>
    </row>
    <row r="22" spans="2:13">
      <c r="B22" s="48"/>
      <c r="C22" s="150" t="s">
        <v>128</v>
      </c>
      <c r="D22" s="278">
        <v>37</v>
      </c>
      <c r="E22" s="269">
        <v>6</v>
      </c>
      <c r="F22" s="342">
        <v>0.86899954460859297</v>
      </c>
      <c r="G22" s="269">
        <v>42</v>
      </c>
      <c r="H22" s="290">
        <v>5.2646819453325867E-2</v>
      </c>
      <c r="I22" s="269">
        <v>1657</v>
      </c>
      <c r="J22" s="290">
        <v>0.62808583967283738</v>
      </c>
      <c r="K22" s="269">
        <v>41</v>
      </c>
      <c r="L22" s="290">
        <v>0.97177474037023426</v>
      </c>
      <c r="M22" s="281">
        <v>1</v>
      </c>
    </row>
    <row r="23" spans="2:13">
      <c r="B23" s="48"/>
      <c r="C23" s="150" t="s">
        <v>129</v>
      </c>
      <c r="D23" s="278">
        <v>19</v>
      </c>
      <c r="E23" s="269">
        <v>1</v>
      </c>
      <c r="F23" s="342">
        <v>1</v>
      </c>
      <c r="G23" s="269">
        <v>19</v>
      </c>
      <c r="H23" s="290">
        <v>0.28415613873162421</v>
      </c>
      <c r="I23" s="269">
        <v>1245</v>
      </c>
      <c r="J23" s="290">
        <v>0.70845738772230171</v>
      </c>
      <c r="K23" s="269">
        <v>31</v>
      </c>
      <c r="L23" s="290">
        <v>1.5947298028146899</v>
      </c>
      <c r="M23" s="281">
        <v>4</v>
      </c>
    </row>
    <row r="24" spans="2:13">
      <c r="B24" s="48"/>
      <c r="C24" s="150" t="s">
        <v>630</v>
      </c>
      <c r="D24" s="278">
        <v>5</v>
      </c>
      <c r="E24" s="269">
        <v>0</v>
      </c>
      <c r="F24" s="343">
        <v>1</v>
      </c>
      <c r="G24" s="269">
        <v>5</v>
      </c>
      <c r="H24" s="290">
        <v>1</v>
      </c>
      <c r="I24" s="269">
        <v>99</v>
      </c>
      <c r="J24" s="290">
        <v>0.87503501535021289</v>
      </c>
      <c r="K24" s="269">
        <v>34</v>
      </c>
      <c r="L24" s="290">
        <v>7.3703927034366643</v>
      </c>
      <c r="M24" s="281">
        <v>4</v>
      </c>
    </row>
    <row r="25" spans="2:13">
      <c r="B25" s="49" t="s">
        <v>131</v>
      </c>
      <c r="C25" s="49" t="s">
        <v>130</v>
      </c>
      <c r="D25" s="270">
        <v>232</v>
      </c>
      <c r="E25" s="237">
        <v>363</v>
      </c>
      <c r="F25" s="344">
        <v>0.86054318488375514</v>
      </c>
      <c r="G25" s="237">
        <v>544</v>
      </c>
      <c r="H25" s="271">
        <v>2.8023454851432039E-2</v>
      </c>
      <c r="I25" s="286">
        <v>11148</v>
      </c>
      <c r="J25" s="271">
        <v>0.6378165975375063</v>
      </c>
      <c r="K25" s="286">
        <v>336</v>
      </c>
      <c r="L25" s="271">
        <v>0.61742460004241151</v>
      </c>
      <c r="M25" s="287">
        <v>11</v>
      </c>
    </row>
    <row r="26" spans="2:13">
      <c r="B26" s="272" t="s">
        <v>133</v>
      </c>
      <c r="C26" s="285"/>
      <c r="D26" s="284"/>
      <c r="E26" s="284"/>
      <c r="F26" s="345"/>
      <c r="G26" s="284"/>
      <c r="H26" s="288"/>
      <c r="I26" s="291"/>
      <c r="J26" s="288"/>
      <c r="K26" s="291"/>
      <c r="L26" s="288"/>
      <c r="M26" s="292"/>
    </row>
    <row r="27" spans="2:13">
      <c r="B27" s="48"/>
      <c r="C27" s="149" t="s">
        <v>132</v>
      </c>
      <c r="D27" s="278">
        <v>0</v>
      </c>
      <c r="E27" s="269">
        <v>0</v>
      </c>
      <c r="F27" s="342"/>
      <c r="G27" s="269">
        <v>0</v>
      </c>
      <c r="H27" s="290"/>
      <c r="I27" s="269">
        <v>0</v>
      </c>
      <c r="J27" s="290"/>
      <c r="K27" s="269">
        <v>0</v>
      </c>
      <c r="L27" s="290"/>
      <c r="M27" s="269">
        <v>0</v>
      </c>
    </row>
    <row r="28" spans="2:13">
      <c r="B28" s="48"/>
      <c r="C28" s="150" t="s">
        <v>126</v>
      </c>
      <c r="D28" s="278">
        <v>3</v>
      </c>
      <c r="E28" s="269">
        <v>0</v>
      </c>
      <c r="F28" s="342"/>
      <c r="G28" s="269">
        <v>3</v>
      </c>
      <c r="H28" s="290">
        <v>1.6550740000000001E-3</v>
      </c>
      <c r="I28" s="269">
        <v>1</v>
      </c>
      <c r="J28" s="290">
        <v>0.45</v>
      </c>
      <c r="K28" s="269">
        <v>1</v>
      </c>
      <c r="L28" s="290">
        <v>0.31937162072199332</v>
      </c>
      <c r="M28" s="269">
        <v>0</v>
      </c>
    </row>
    <row r="29" spans="2:13">
      <c r="B29" s="48"/>
      <c r="C29" s="150" t="s">
        <v>540</v>
      </c>
      <c r="D29" s="278">
        <v>607</v>
      </c>
      <c r="E29" s="269">
        <v>9</v>
      </c>
      <c r="F29" s="342">
        <v>0.75729511579741571</v>
      </c>
      <c r="G29" s="269">
        <v>614</v>
      </c>
      <c r="H29" s="290">
        <v>3.627378756133978E-3</v>
      </c>
      <c r="I29" s="269">
        <v>43</v>
      </c>
      <c r="J29" s="290">
        <v>0.45</v>
      </c>
      <c r="K29" s="269">
        <v>244</v>
      </c>
      <c r="L29" s="290">
        <v>0.39780610047532122</v>
      </c>
      <c r="M29" s="281">
        <v>1</v>
      </c>
    </row>
    <row r="30" spans="2:13">
      <c r="B30" s="48"/>
      <c r="C30" s="150" t="s">
        <v>541</v>
      </c>
      <c r="D30" s="278">
        <v>1528</v>
      </c>
      <c r="E30" s="269">
        <v>17</v>
      </c>
      <c r="F30" s="342">
        <v>0.81146819344384558</v>
      </c>
      <c r="G30" s="269">
        <v>1542</v>
      </c>
      <c r="H30" s="290">
        <v>5.8306733958561931E-3</v>
      </c>
      <c r="I30" s="269">
        <v>48</v>
      </c>
      <c r="J30" s="290">
        <v>0.45</v>
      </c>
      <c r="K30" s="269">
        <v>796</v>
      </c>
      <c r="L30" s="290">
        <v>0.51606706194579099</v>
      </c>
      <c r="M30" s="281">
        <v>4</v>
      </c>
    </row>
    <row r="31" spans="2:13">
      <c r="B31" s="48"/>
      <c r="C31" s="150" t="s">
        <v>127</v>
      </c>
      <c r="D31" s="278">
        <v>3406</v>
      </c>
      <c r="E31" s="269">
        <v>41</v>
      </c>
      <c r="F31" s="342">
        <v>0.80753158234732847</v>
      </c>
      <c r="G31" s="269">
        <v>3439</v>
      </c>
      <c r="H31" s="290">
        <v>1.4408829473853701E-2</v>
      </c>
      <c r="I31" s="269">
        <v>151</v>
      </c>
      <c r="J31" s="290">
        <v>0.45</v>
      </c>
      <c r="K31" s="269">
        <v>2383</v>
      </c>
      <c r="L31" s="290">
        <v>0.69288948580899401</v>
      </c>
      <c r="M31" s="281">
        <v>22</v>
      </c>
    </row>
    <row r="32" spans="2:13">
      <c r="B32" s="48"/>
      <c r="C32" s="150" t="s">
        <v>128</v>
      </c>
      <c r="D32" s="278">
        <v>2317</v>
      </c>
      <c r="E32" s="269">
        <v>216</v>
      </c>
      <c r="F32" s="342">
        <v>0.77840361397246904</v>
      </c>
      <c r="G32" s="269">
        <v>2485</v>
      </c>
      <c r="H32" s="290">
        <v>4.8214712752124952E-2</v>
      </c>
      <c r="I32" s="269">
        <v>146</v>
      </c>
      <c r="J32" s="290">
        <v>0.45</v>
      </c>
      <c r="K32" s="269">
        <v>2366</v>
      </c>
      <c r="L32" s="290">
        <v>0.95205040171579947</v>
      </c>
      <c r="M32" s="281">
        <v>54</v>
      </c>
    </row>
    <row r="33" spans="2:13">
      <c r="B33" s="48"/>
      <c r="C33" s="150" t="s">
        <v>129</v>
      </c>
      <c r="D33" s="278">
        <v>434</v>
      </c>
      <c r="E33" s="269">
        <v>314</v>
      </c>
      <c r="F33" s="342">
        <v>0.52496837768635229</v>
      </c>
      <c r="G33" s="269">
        <v>598</v>
      </c>
      <c r="H33" s="290">
        <v>0.1422945383735828</v>
      </c>
      <c r="I33" s="269">
        <v>36</v>
      </c>
      <c r="J33" s="290">
        <v>0.45000000000000012</v>
      </c>
      <c r="K33" s="269">
        <v>845</v>
      </c>
      <c r="L33" s="290">
        <v>1.4120347422172581</v>
      </c>
      <c r="M33" s="281">
        <v>38</v>
      </c>
    </row>
    <row r="34" spans="2:13">
      <c r="B34" s="48"/>
      <c r="C34" s="150" t="s">
        <v>630</v>
      </c>
      <c r="D34" s="278">
        <v>10</v>
      </c>
      <c r="E34" s="269">
        <v>0</v>
      </c>
      <c r="F34" s="343">
        <v>0.75002452663592667</v>
      </c>
      <c r="G34" s="269">
        <v>10</v>
      </c>
      <c r="H34" s="290">
        <v>1</v>
      </c>
      <c r="I34" s="269">
        <v>4</v>
      </c>
      <c r="J34" s="290">
        <v>0.45</v>
      </c>
      <c r="K34" s="269">
        <v>0</v>
      </c>
      <c r="L34" s="290">
        <v>0</v>
      </c>
      <c r="M34" s="281">
        <v>4</v>
      </c>
    </row>
    <row r="35" spans="2:13">
      <c r="B35" s="49" t="s">
        <v>133</v>
      </c>
      <c r="C35" s="49" t="s">
        <v>130</v>
      </c>
      <c r="D35" s="270">
        <v>8305</v>
      </c>
      <c r="E35" s="237">
        <v>596</v>
      </c>
      <c r="F35" s="344">
        <v>0.64751180315722712</v>
      </c>
      <c r="G35" s="237">
        <v>8691</v>
      </c>
      <c r="H35" s="271">
        <v>3.1708448405759107E-2</v>
      </c>
      <c r="I35" s="286">
        <v>429</v>
      </c>
      <c r="J35" s="271">
        <v>0.45</v>
      </c>
      <c r="K35" s="286">
        <v>6635</v>
      </c>
      <c r="L35" s="274">
        <v>0.76340731657983607</v>
      </c>
      <c r="M35" s="287">
        <v>124</v>
      </c>
    </row>
    <row r="36" spans="2:13">
      <c r="B36" s="272" t="s">
        <v>134</v>
      </c>
      <c r="C36" s="293"/>
      <c r="D36" s="284"/>
      <c r="E36" s="284"/>
      <c r="F36" s="345"/>
      <c r="G36" s="284"/>
      <c r="H36" s="288"/>
      <c r="I36" s="291"/>
      <c r="J36" s="288"/>
      <c r="K36" s="291"/>
      <c r="L36" s="288"/>
      <c r="M36" s="292"/>
    </row>
    <row r="37" spans="2:13">
      <c r="B37" s="48"/>
      <c r="C37" s="150" t="s">
        <v>132</v>
      </c>
      <c r="D37" s="278">
        <v>74</v>
      </c>
      <c r="E37" s="269">
        <v>10</v>
      </c>
      <c r="F37" s="342">
        <v>0.61229188082582575</v>
      </c>
      <c r="G37" s="269">
        <v>80</v>
      </c>
      <c r="H37" s="290">
        <v>1.3049719543728889E-3</v>
      </c>
      <c r="I37" s="269">
        <v>38</v>
      </c>
      <c r="J37" s="290">
        <v>0.37449292122815148</v>
      </c>
      <c r="K37" s="269">
        <v>18</v>
      </c>
      <c r="L37" s="290">
        <v>0.22864958297933211</v>
      </c>
      <c r="M37" s="281">
        <v>0</v>
      </c>
    </row>
    <row r="38" spans="2:13">
      <c r="B38" s="48"/>
      <c r="C38" s="150" t="s">
        <v>126</v>
      </c>
      <c r="D38" s="278">
        <v>192</v>
      </c>
      <c r="E38" s="269">
        <v>66</v>
      </c>
      <c r="F38" s="342">
        <v>0.52126122338884406</v>
      </c>
      <c r="G38" s="269">
        <v>226</v>
      </c>
      <c r="H38" s="290">
        <v>2.1497660621916689E-3</v>
      </c>
      <c r="I38" s="269">
        <v>59</v>
      </c>
      <c r="J38" s="290">
        <v>0.38959136718574161</v>
      </c>
      <c r="K38" s="269">
        <v>71</v>
      </c>
      <c r="L38" s="290">
        <v>0.3117768501180318</v>
      </c>
      <c r="M38" s="281">
        <v>0</v>
      </c>
    </row>
    <row r="39" spans="2:13">
      <c r="B39" s="48"/>
      <c r="C39" s="150" t="s">
        <v>540</v>
      </c>
      <c r="D39" s="278">
        <v>1861</v>
      </c>
      <c r="E39" s="269">
        <v>413</v>
      </c>
      <c r="F39" s="342">
        <v>0.61798855966465194</v>
      </c>
      <c r="G39" s="269">
        <v>2116</v>
      </c>
      <c r="H39" s="290">
        <v>3.533442837554631E-3</v>
      </c>
      <c r="I39" s="269">
        <v>132</v>
      </c>
      <c r="J39" s="290">
        <v>0.41501113936016581</v>
      </c>
      <c r="K39" s="269">
        <v>845</v>
      </c>
      <c r="L39" s="290">
        <v>0.39947231789236298</v>
      </c>
      <c r="M39" s="281">
        <v>3</v>
      </c>
    </row>
    <row r="40" spans="2:13">
      <c r="B40" s="48"/>
      <c r="C40" s="150" t="s">
        <v>541</v>
      </c>
      <c r="D40" s="278">
        <v>2209</v>
      </c>
      <c r="E40" s="269">
        <v>785</v>
      </c>
      <c r="F40" s="342">
        <v>0.71804433786179278</v>
      </c>
      <c r="G40" s="269">
        <v>2772</v>
      </c>
      <c r="H40" s="290">
        <v>5.9139996033807244E-3</v>
      </c>
      <c r="I40" s="269">
        <v>215</v>
      </c>
      <c r="J40" s="290">
        <v>0.4025724765591347</v>
      </c>
      <c r="K40" s="269">
        <v>1464</v>
      </c>
      <c r="L40" s="290">
        <v>0.52806413106171279</v>
      </c>
      <c r="M40" s="281">
        <v>7</v>
      </c>
    </row>
    <row r="41" spans="2:13">
      <c r="B41" s="48"/>
      <c r="C41" s="150" t="s">
        <v>127</v>
      </c>
      <c r="D41" s="278">
        <v>4379</v>
      </c>
      <c r="E41" s="269">
        <v>1341</v>
      </c>
      <c r="F41" s="342">
        <v>0.66483523189648586</v>
      </c>
      <c r="G41" s="269">
        <v>5271</v>
      </c>
      <c r="H41" s="290">
        <v>1.452608950234463E-2</v>
      </c>
      <c r="I41" s="269">
        <v>625</v>
      </c>
      <c r="J41" s="290">
        <v>0.39853688479069421</v>
      </c>
      <c r="K41" s="269">
        <v>3773</v>
      </c>
      <c r="L41" s="290">
        <v>0.71582689551000245</v>
      </c>
      <c r="M41" s="281">
        <v>30</v>
      </c>
    </row>
    <row r="42" spans="2:13">
      <c r="B42" s="48"/>
      <c r="C42" s="150" t="s">
        <v>128</v>
      </c>
      <c r="D42" s="278">
        <v>3466</v>
      </c>
      <c r="E42" s="269">
        <v>691</v>
      </c>
      <c r="F42" s="342">
        <v>0.7295116780814036</v>
      </c>
      <c r="G42" s="269">
        <v>3971</v>
      </c>
      <c r="H42" s="290">
        <v>4.9731427617939007E-2</v>
      </c>
      <c r="I42" s="269">
        <v>520</v>
      </c>
      <c r="J42" s="290">
        <v>0.40096036113107009</v>
      </c>
      <c r="K42" s="269">
        <v>3853</v>
      </c>
      <c r="L42" s="290">
        <v>0.9704200008105055</v>
      </c>
      <c r="M42" s="281">
        <v>79</v>
      </c>
    </row>
    <row r="43" spans="2:13">
      <c r="B43" s="48"/>
      <c r="C43" s="150" t="s">
        <v>129</v>
      </c>
      <c r="D43" s="278">
        <v>719</v>
      </c>
      <c r="E43" s="269">
        <v>336</v>
      </c>
      <c r="F43" s="342">
        <v>0.69529120661426635</v>
      </c>
      <c r="G43" s="269">
        <v>953</v>
      </c>
      <c r="H43" s="290">
        <v>0.14295922133335701</v>
      </c>
      <c r="I43" s="269">
        <v>221</v>
      </c>
      <c r="J43" s="290">
        <v>0.40533831574592333</v>
      </c>
      <c r="K43" s="269">
        <v>1266</v>
      </c>
      <c r="L43" s="290">
        <v>1.3292374017913791</v>
      </c>
      <c r="M43" s="281">
        <v>55</v>
      </c>
    </row>
    <row r="44" spans="2:13">
      <c r="B44" s="48"/>
      <c r="C44" s="150" t="s">
        <v>630</v>
      </c>
      <c r="D44" s="278">
        <v>1031</v>
      </c>
      <c r="E44" s="269">
        <v>112</v>
      </c>
      <c r="F44" s="342">
        <v>0.9396145697519549</v>
      </c>
      <c r="G44" s="269">
        <v>1137</v>
      </c>
      <c r="H44" s="290">
        <v>1</v>
      </c>
      <c r="I44" s="269">
        <v>23</v>
      </c>
      <c r="J44" s="290">
        <v>0.42530578910042088</v>
      </c>
      <c r="K44" s="269">
        <v>0</v>
      </c>
      <c r="L44" s="290">
        <v>0</v>
      </c>
      <c r="M44" s="281">
        <v>484</v>
      </c>
    </row>
    <row r="45" spans="2:13">
      <c r="B45" s="49" t="s">
        <v>134</v>
      </c>
      <c r="C45" s="49" t="s">
        <v>130</v>
      </c>
      <c r="D45" s="270">
        <v>13932</v>
      </c>
      <c r="E45" s="237">
        <v>3754</v>
      </c>
      <c r="F45" s="346">
        <v>0.69098091350192881</v>
      </c>
      <c r="G45" s="237">
        <v>16526</v>
      </c>
      <c r="H45" s="274">
        <v>9.5095155409531201E-2</v>
      </c>
      <c r="I45" s="286">
        <v>1833</v>
      </c>
      <c r="J45" s="274">
        <v>0.40389959409541321</v>
      </c>
      <c r="K45" s="286">
        <v>11291</v>
      </c>
      <c r="L45" s="271">
        <v>0.68321193510296241</v>
      </c>
      <c r="M45" s="287">
        <v>657</v>
      </c>
    </row>
    <row r="46" spans="2:13">
      <c r="B46" s="50" t="s">
        <v>135</v>
      </c>
      <c r="C46" s="151"/>
      <c r="D46" s="238">
        <v>73712</v>
      </c>
      <c r="E46" s="238">
        <v>8391</v>
      </c>
      <c r="F46" s="347">
        <v>0.82321331224197802</v>
      </c>
      <c r="G46" s="238">
        <v>80619</v>
      </c>
      <c r="H46" s="277">
        <v>3.1471669983695452E-2</v>
      </c>
      <c r="I46" s="275">
        <v>38346</v>
      </c>
      <c r="J46" s="277">
        <v>0.27169858640010158</v>
      </c>
      <c r="K46" s="275">
        <v>29451</v>
      </c>
      <c r="L46" s="276">
        <v>0.36531400210840931</v>
      </c>
      <c r="M46" s="282">
        <v>939</v>
      </c>
    </row>
    <row r="49" spans="2:2">
      <c r="B49" s="258" t="s">
        <v>514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8515625" defaultRowHeight="15"/>
  <cols>
    <col min="1" max="1" width="3" style="147" customWidth="1"/>
    <col min="2" max="2" width="35.7109375" style="147" bestFit="1" customWidth="1"/>
    <col min="3" max="3" width="23.42578125" style="147" bestFit="1" customWidth="1"/>
    <col min="4" max="4" width="25.28515625" style="147" bestFit="1" customWidth="1"/>
    <col min="5" max="16384" width="9.28515625" style="147"/>
  </cols>
  <sheetData>
    <row r="1" spans="1:4" ht="6" customHeight="1"/>
    <row r="2" spans="1:4">
      <c r="A2" s="430" t="s">
        <v>28</v>
      </c>
      <c r="B2" s="430"/>
      <c r="C2" s="430"/>
      <c r="D2" s="430"/>
    </row>
    <row r="4" spans="1:4">
      <c r="B4" s="44" t="s">
        <v>152</v>
      </c>
    </row>
    <row r="5" spans="1:4">
      <c r="C5" s="152" t="s">
        <v>153</v>
      </c>
      <c r="D5" s="152" t="s">
        <v>154</v>
      </c>
    </row>
    <row r="6" spans="1:4">
      <c r="B6" s="152" t="s">
        <v>125</v>
      </c>
      <c r="C6" s="109">
        <v>11039</v>
      </c>
      <c r="D6" s="109">
        <v>11039</v>
      </c>
    </row>
    <row r="7" spans="1:4">
      <c r="B7" s="152" t="s">
        <v>542</v>
      </c>
      <c r="C7" s="109">
        <v>347</v>
      </c>
      <c r="D7" s="109">
        <v>347</v>
      </c>
    </row>
    <row r="8" spans="1:4">
      <c r="B8" s="152" t="s">
        <v>543</v>
      </c>
      <c r="C8" s="109">
        <v>11470</v>
      </c>
      <c r="D8" s="109">
        <v>11470</v>
      </c>
    </row>
    <row r="9" spans="1:4">
      <c r="B9" s="152" t="s">
        <v>133</v>
      </c>
      <c r="C9" s="109">
        <v>6427</v>
      </c>
      <c r="D9" s="109">
        <v>6427</v>
      </c>
    </row>
    <row r="10" spans="1:4">
      <c r="B10" s="53" t="s">
        <v>551</v>
      </c>
      <c r="C10" s="110">
        <v>29283</v>
      </c>
      <c r="D10" s="110">
        <v>29283</v>
      </c>
    </row>
    <row r="13" spans="1:4">
      <c r="B13" s="258" t="s">
        <v>514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showGridLines="0" zoomScaleNormal="100" workbookViewId="0"/>
  </sheetViews>
  <sheetFormatPr baseColWidth="10" defaultColWidth="9.28515625" defaultRowHeight="15"/>
  <cols>
    <col min="1" max="1" width="3" style="147" customWidth="1"/>
    <col min="2" max="2" width="45.7109375" style="147" customWidth="1"/>
    <col min="3" max="3" width="23" style="147" bestFit="1" customWidth="1"/>
    <col min="4" max="16384" width="9.28515625" style="147"/>
  </cols>
  <sheetData>
    <row r="1" spans="1:5" ht="6" customHeight="1"/>
    <row r="2" spans="1:5">
      <c r="A2" s="430" t="s">
        <v>28</v>
      </c>
      <c r="B2" s="430"/>
      <c r="C2" s="430"/>
      <c r="D2" s="430"/>
    </row>
    <row r="4" spans="1:5">
      <c r="B4" s="467" t="s">
        <v>156</v>
      </c>
      <c r="C4" s="467"/>
    </row>
    <row r="5" spans="1:5">
      <c r="B5" s="54"/>
      <c r="C5" s="55" t="s">
        <v>8</v>
      </c>
    </row>
    <row r="6" spans="1:5">
      <c r="B6" s="53" t="s">
        <v>664</v>
      </c>
      <c r="C6" s="219">
        <v>29905</v>
      </c>
    </row>
    <row r="7" spans="1:5">
      <c r="B7" s="150" t="s">
        <v>157</v>
      </c>
      <c r="C7" s="220">
        <v>2133</v>
      </c>
      <c r="D7" s="348"/>
    </row>
    <row r="8" spans="1:5">
      <c r="B8" s="150" t="s">
        <v>158</v>
      </c>
      <c r="C8" s="220">
        <v>-2646</v>
      </c>
      <c r="D8" s="348"/>
    </row>
    <row r="9" spans="1:5">
      <c r="B9" s="150" t="s">
        <v>159</v>
      </c>
      <c r="C9" s="220">
        <v>0</v>
      </c>
      <c r="D9" s="348"/>
    </row>
    <row r="10" spans="1:5">
      <c r="B10" s="150" t="s">
        <v>160</v>
      </c>
      <c r="C10" s="220">
        <v>-1493</v>
      </c>
      <c r="D10" s="348"/>
    </row>
    <row r="11" spans="1:5">
      <c r="B11" s="150" t="s">
        <v>161</v>
      </c>
      <c r="C11" s="220">
        <v>0</v>
      </c>
      <c r="D11" s="348"/>
    </row>
    <row r="12" spans="1:5">
      <c r="B12" s="150" t="s">
        <v>162</v>
      </c>
      <c r="C12" s="220">
        <v>0</v>
      </c>
      <c r="D12" s="348"/>
    </row>
    <row r="13" spans="1:5">
      <c r="B13" s="150" t="s">
        <v>659</v>
      </c>
      <c r="C13" s="220">
        <v>1552</v>
      </c>
      <c r="D13" s="348"/>
      <c r="E13" s="348"/>
    </row>
    <row r="14" spans="1:5">
      <c r="B14" s="53" t="s">
        <v>663</v>
      </c>
      <c r="C14" s="219">
        <v>29451</v>
      </c>
      <c r="D14" s="348"/>
    </row>
    <row r="17" spans="2:2">
      <c r="B17" s="258" t="s">
        <v>514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8515625" defaultRowHeight="15"/>
  <cols>
    <col min="1" max="1" width="3" style="147" customWidth="1"/>
    <col min="2" max="2" width="35.7109375" style="147" bestFit="1" customWidth="1"/>
    <col min="3" max="3" width="12" style="147" bestFit="1" customWidth="1"/>
    <col min="4" max="4" width="10.5703125" style="147" customWidth="1"/>
    <col min="5" max="5" width="11.28515625" style="147" bestFit="1" customWidth="1"/>
    <col min="6" max="6" width="10.28515625" style="147" bestFit="1" customWidth="1"/>
    <col min="7" max="7" width="12.42578125" style="147" customWidth="1"/>
    <col min="8" max="8" width="15.7109375" style="147" customWidth="1"/>
    <col min="9" max="16384" width="9.28515625" style="147"/>
  </cols>
  <sheetData>
    <row r="1" spans="1:8" ht="6" customHeight="1"/>
    <row r="2" spans="1:8">
      <c r="A2" s="430" t="s">
        <v>28</v>
      </c>
      <c r="B2" s="430"/>
      <c r="C2" s="430"/>
      <c r="D2" s="430"/>
    </row>
    <row r="5" spans="1:8">
      <c r="B5" s="44" t="s">
        <v>164</v>
      </c>
    </row>
    <row r="6" spans="1:8">
      <c r="B6" s="148"/>
      <c r="C6" s="149"/>
      <c r="D6" s="149"/>
      <c r="E6" s="468" t="s">
        <v>121</v>
      </c>
      <c r="F6" s="468"/>
      <c r="G6" s="469" t="s">
        <v>165</v>
      </c>
      <c r="H6" s="469" t="s">
        <v>166</v>
      </c>
    </row>
    <row r="7" spans="1:8">
      <c r="B7" s="56" t="s">
        <v>114</v>
      </c>
      <c r="C7" s="50" t="s">
        <v>120</v>
      </c>
      <c r="D7" s="50" t="s">
        <v>167</v>
      </c>
      <c r="E7" s="57">
        <v>44196</v>
      </c>
      <c r="F7" s="57">
        <v>44561</v>
      </c>
      <c r="G7" s="470"/>
      <c r="H7" s="470"/>
    </row>
    <row r="8" spans="1:8">
      <c r="B8" s="149" t="s">
        <v>125</v>
      </c>
      <c r="C8" s="58">
        <v>9.7000000000000003E-3</v>
      </c>
      <c r="D8" s="58">
        <v>8.6990000000000001E-3</v>
      </c>
      <c r="E8" s="149">
        <v>24380</v>
      </c>
      <c r="F8" s="149">
        <v>24572</v>
      </c>
      <c r="G8" s="149">
        <v>77</v>
      </c>
      <c r="H8" s="58">
        <v>1.593E-3</v>
      </c>
    </row>
    <row r="9" spans="1:8">
      <c r="B9" s="150" t="s">
        <v>542</v>
      </c>
      <c r="C9" s="59">
        <v>1.9896E-2</v>
      </c>
      <c r="D9" s="59">
        <v>2.1912999999999998E-2</v>
      </c>
      <c r="E9" s="150">
        <v>14052</v>
      </c>
      <c r="F9" s="150">
        <v>11919</v>
      </c>
      <c r="G9" s="150">
        <v>43</v>
      </c>
      <c r="H9" s="59">
        <v>1.81E-3</v>
      </c>
    </row>
    <row r="10" spans="1:8">
      <c r="B10" s="150" t="s">
        <v>134</v>
      </c>
      <c r="C10" s="59">
        <v>2.9892999999999999E-2</v>
      </c>
      <c r="D10" s="59">
        <v>4.1853000000000001E-2</v>
      </c>
      <c r="E10" s="150">
        <v>1772</v>
      </c>
      <c r="F10" s="150">
        <v>1796</v>
      </c>
      <c r="G10" s="150">
        <v>24</v>
      </c>
      <c r="H10" s="59">
        <v>7.2870000000000001E-3</v>
      </c>
    </row>
    <row r="11" spans="1:8">
      <c r="B11" s="151" t="s">
        <v>133</v>
      </c>
      <c r="C11" s="60">
        <v>2.8579E-2</v>
      </c>
      <c r="D11" s="60">
        <v>3.3626000000000003E-2</v>
      </c>
      <c r="E11" s="151">
        <v>429</v>
      </c>
      <c r="F11" s="151">
        <v>421</v>
      </c>
      <c r="G11" s="151">
        <v>1</v>
      </c>
      <c r="H11" s="60">
        <v>1.176E-3</v>
      </c>
    </row>
    <row r="14" spans="1:8">
      <c r="B14" s="258" t="s">
        <v>514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63.7109375" style="145" bestFit="1" customWidth="1"/>
    <col min="3" max="3" width="11.28515625" style="108" customWidth="1"/>
    <col min="4" max="16384" width="11.42578125" style="108"/>
  </cols>
  <sheetData>
    <row r="1" spans="1:6" ht="6" customHeight="1"/>
    <row r="2" spans="1:6">
      <c r="A2" s="430" t="s">
        <v>28</v>
      </c>
      <c r="B2" s="430"/>
      <c r="C2" s="430"/>
      <c r="D2" s="430"/>
    </row>
    <row r="4" spans="1:6">
      <c r="B4" s="175"/>
    </row>
    <row r="5" spans="1:6">
      <c r="B5" s="325" t="s">
        <v>519</v>
      </c>
      <c r="C5" s="326"/>
      <c r="D5" s="326"/>
      <c r="E5" s="326"/>
      <c r="F5" s="326"/>
    </row>
    <row r="6" spans="1:6">
      <c r="B6" s="325"/>
      <c r="C6" s="326"/>
      <c r="D6" s="326"/>
      <c r="E6" s="326"/>
      <c r="F6" s="326"/>
    </row>
    <row r="7" spans="1:6">
      <c r="B7" s="51" t="s">
        <v>643</v>
      </c>
      <c r="C7" s="323" t="s">
        <v>520</v>
      </c>
      <c r="D7" s="323" t="s">
        <v>521</v>
      </c>
      <c r="E7" s="323" t="s">
        <v>522</v>
      </c>
      <c r="F7" s="323" t="s">
        <v>345</v>
      </c>
    </row>
    <row r="8" spans="1:6">
      <c r="B8" s="328" t="s">
        <v>645</v>
      </c>
      <c r="C8" s="408">
        <v>33</v>
      </c>
      <c r="D8" s="408">
        <v>84</v>
      </c>
      <c r="E8" s="408">
        <v>209</v>
      </c>
      <c r="F8" s="408">
        <f>SUM(C8:E8)</f>
        <v>326</v>
      </c>
    </row>
    <row r="9" spans="1:6">
      <c r="B9" s="328" t="s">
        <v>523</v>
      </c>
      <c r="C9" s="408">
        <v>13</v>
      </c>
      <c r="D9" s="408">
        <v>12</v>
      </c>
      <c r="E9" s="408">
        <v>0</v>
      </c>
      <c r="F9" s="324">
        <f>SUM(C9:E9)</f>
        <v>25</v>
      </c>
    </row>
    <row r="10" spans="1:6">
      <c r="B10" s="328" t="s">
        <v>552</v>
      </c>
      <c r="C10" s="408">
        <v>-8</v>
      </c>
      <c r="D10" s="408">
        <v>-20</v>
      </c>
      <c r="E10" s="408">
        <v>-4</v>
      </c>
      <c r="F10" s="324">
        <f t="shared" ref="F10:F15" si="0">SUM(C10:E10)</f>
        <v>-32</v>
      </c>
    </row>
    <row r="11" spans="1:6">
      <c r="B11" s="328" t="s">
        <v>525</v>
      </c>
      <c r="C11" s="408">
        <v>-5</v>
      </c>
      <c r="D11" s="408">
        <v>-5</v>
      </c>
      <c r="E11" s="408">
        <v>-1</v>
      </c>
      <c r="F11" s="324">
        <f t="shared" si="0"/>
        <v>-11</v>
      </c>
    </row>
    <row r="12" spans="1:6">
      <c r="B12" s="328" t="s">
        <v>526</v>
      </c>
      <c r="C12" s="408">
        <v>1</v>
      </c>
      <c r="D12" s="408">
        <v>-18</v>
      </c>
      <c r="E12" s="408">
        <v>-2</v>
      </c>
      <c r="F12" s="324">
        <f t="shared" si="0"/>
        <v>-19</v>
      </c>
    </row>
    <row r="13" spans="1:6">
      <c r="B13" s="328" t="s">
        <v>527</v>
      </c>
      <c r="C13" s="408">
        <v>-1</v>
      </c>
      <c r="D13" s="408">
        <v>22</v>
      </c>
      <c r="E13" s="408">
        <v>0</v>
      </c>
      <c r="F13" s="324">
        <f t="shared" si="0"/>
        <v>21</v>
      </c>
    </row>
    <row r="14" spans="1:6">
      <c r="B14" s="328" t="s">
        <v>528</v>
      </c>
      <c r="C14" s="408">
        <v>0</v>
      </c>
      <c r="D14" s="408">
        <v>-3</v>
      </c>
      <c r="E14" s="408">
        <v>6</v>
      </c>
      <c r="F14" s="324">
        <f t="shared" si="0"/>
        <v>3</v>
      </c>
    </row>
    <row r="15" spans="1:6">
      <c r="B15" s="328" t="s">
        <v>640</v>
      </c>
      <c r="C15" s="409">
        <v>0</v>
      </c>
      <c r="D15" s="409">
        <v>0</v>
      </c>
      <c r="E15" s="408">
        <v>55</v>
      </c>
      <c r="F15" s="324">
        <f t="shared" si="0"/>
        <v>55</v>
      </c>
    </row>
    <row r="16" spans="1:6">
      <c r="B16" s="329" t="s">
        <v>646</v>
      </c>
      <c r="C16" s="410">
        <f>SUM(C8:C15)</f>
        <v>33</v>
      </c>
      <c r="D16" s="410">
        <f>SUM(D8:D15)</f>
        <v>72</v>
      </c>
      <c r="E16" s="410">
        <f>SUM(E8:E15)</f>
        <v>263</v>
      </c>
      <c r="F16" s="410">
        <f>SUM(F8:F15)</f>
        <v>368</v>
      </c>
    </row>
    <row r="17" spans="2:6">
      <c r="B17" s="328" t="s">
        <v>647</v>
      </c>
      <c r="C17" s="408">
        <v>7</v>
      </c>
      <c r="D17" s="408">
        <v>39</v>
      </c>
      <c r="E17" s="408">
        <v>21</v>
      </c>
      <c r="F17" s="408">
        <f>SUM(C17:E17)</f>
        <v>67</v>
      </c>
    </row>
    <row r="18" spans="2:6">
      <c r="B18" s="328" t="s">
        <v>648</v>
      </c>
      <c r="C18" s="408">
        <v>25</v>
      </c>
      <c r="D18" s="408">
        <v>29</v>
      </c>
      <c r="E18" s="408">
        <v>208</v>
      </c>
      <c r="F18" s="408">
        <f>SUM(C18:E18)</f>
        <v>262</v>
      </c>
    </row>
    <row r="19" spans="2:6">
      <c r="B19" s="301" t="s">
        <v>649</v>
      </c>
      <c r="C19" s="411">
        <v>1</v>
      </c>
      <c r="D19" s="411">
        <v>4</v>
      </c>
      <c r="E19" s="411">
        <v>34</v>
      </c>
      <c r="F19" s="411">
        <f>SUM(C19:E19)</f>
        <v>39</v>
      </c>
    </row>
    <row r="21" spans="2:6">
      <c r="B21" s="257" t="s">
        <v>514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39.7109375" style="108" customWidth="1"/>
    <col min="3" max="3" width="13" style="108" customWidth="1"/>
    <col min="4" max="4" width="14.7109375" style="108" customWidth="1"/>
    <col min="5" max="5" width="12.7109375" style="108" customWidth="1"/>
    <col min="6" max="16384" width="11.42578125" style="108"/>
  </cols>
  <sheetData>
    <row r="1" spans="1:9" ht="6" customHeight="1"/>
    <row r="2" spans="1:9">
      <c r="A2" s="430" t="s">
        <v>28</v>
      </c>
      <c r="B2" s="430"/>
      <c r="C2" s="430"/>
      <c r="D2" s="430"/>
    </row>
    <row r="4" spans="1:9">
      <c r="A4" s="146"/>
      <c r="B4" s="471"/>
      <c r="C4" s="471"/>
      <c r="D4" s="471"/>
      <c r="E4" s="146"/>
      <c r="F4" s="146"/>
    </row>
    <row r="5" spans="1:9" ht="23.25" customHeight="1">
      <c r="A5" s="146"/>
      <c r="B5" s="335" t="s">
        <v>530</v>
      </c>
      <c r="C5" s="328"/>
      <c r="D5" s="328"/>
      <c r="E5" s="328"/>
      <c r="F5" s="328"/>
    </row>
    <row r="6" spans="1:9" ht="26.25" customHeight="1">
      <c r="A6" s="146"/>
      <c r="B6" s="328"/>
      <c r="C6" s="328"/>
      <c r="D6" s="328"/>
      <c r="E6" s="328"/>
      <c r="F6" s="328"/>
    </row>
    <row r="7" spans="1:9">
      <c r="B7" s="386" t="s">
        <v>643</v>
      </c>
      <c r="C7" s="472" t="s">
        <v>520</v>
      </c>
      <c r="D7" s="473"/>
      <c r="E7" s="474" t="s">
        <v>521</v>
      </c>
      <c r="F7" s="473"/>
      <c r="G7" s="474" t="s">
        <v>522</v>
      </c>
      <c r="H7" s="473"/>
      <c r="I7" s="387"/>
    </row>
    <row r="8" spans="1:9">
      <c r="B8" s="365"/>
      <c r="C8" s="388" t="s">
        <v>626</v>
      </c>
      <c r="D8" s="389" t="s">
        <v>309</v>
      </c>
      <c r="E8" s="390" t="s">
        <v>626</v>
      </c>
      <c r="F8" s="391" t="s">
        <v>309</v>
      </c>
      <c r="G8" s="392" t="s">
        <v>626</v>
      </c>
      <c r="H8" s="391" t="s">
        <v>309</v>
      </c>
      <c r="I8" s="392" t="s">
        <v>345</v>
      </c>
    </row>
    <row r="9" spans="1:9">
      <c r="B9" s="329" t="s">
        <v>650</v>
      </c>
      <c r="C9" s="331">
        <v>43087</v>
      </c>
      <c r="D9" s="393">
        <v>20241</v>
      </c>
      <c r="E9" s="394">
        <v>1519</v>
      </c>
      <c r="F9" s="393">
        <v>2042</v>
      </c>
      <c r="G9" s="331">
        <v>111</v>
      </c>
      <c r="H9" s="393">
        <v>939</v>
      </c>
      <c r="I9" s="331">
        <f t="shared" ref="I9:I10" si="0">SUM(C9:H9)</f>
        <v>67939</v>
      </c>
    </row>
    <row r="10" spans="1:9">
      <c r="B10" s="328" t="s">
        <v>523</v>
      </c>
      <c r="C10" s="395">
        <v>13761</v>
      </c>
      <c r="D10" s="396">
        <v>9011</v>
      </c>
      <c r="E10" s="397">
        <v>292</v>
      </c>
      <c r="F10" s="398">
        <v>219</v>
      </c>
      <c r="G10" s="399">
        <v>1</v>
      </c>
      <c r="H10" s="398">
        <v>0</v>
      </c>
      <c r="I10" s="332">
        <f t="shared" si="0"/>
        <v>23284</v>
      </c>
    </row>
    <row r="11" spans="1:9">
      <c r="B11" s="328" t="s">
        <v>524</v>
      </c>
      <c r="C11" s="400">
        <v>-9691</v>
      </c>
      <c r="D11" s="398">
        <v>-4720</v>
      </c>
      <c r="E11" s="397">
        <v>-377</v>
      </c>
      <c r="F11" s="398">
        <v>-697</v>
      </c>
      <c r="G11" s="330">
        <v>-26</v>
      </c>
      <c r="H11" s="398">
        <v>-1</v>
      </c>
      <c r="I11" s="332">
        <f>SUM(C11:H11)</f>
        <v>-15512</v>
      </c>
    </row>
    <row r="12" spans="1:9">
      <c r="B12" s="328" t="s">
        <v>526</v>
      </c>
      <c r="C12" s="400">
        <v>552</v>
      </c>
      <c r="D12" s="398">
        <v>577</v>
      </c>
      <c r="E12" s="397">
        <v>-566</v>
      </c>
      <c r="F12" s="400">
        <v>-593</v>
      </c>
      <c r="G12" s="401">
        <v>-12</v>
      </c>
      <c r="H12" s="402">
        <v>-10</v>
      </c>
      <c r="I12" s="399">
        <f>SUM(C12:H12)</f>
        <v>-52</v>
      </c>
    </row>
    <row r="13" spans="1:9">
      <c r="B13" s="328" t="s">
        <v>527</v>
      </c>
      <c r="C13" s="400">
        <v>-1052</v>
      </c>
      <c r="D13" s="398">
        <v>-552</v>
      </c>
      <c r="E13" s="397">
        <v>1013</v>
      </c>
      <c r="F13" s="398">
        <v>536</v>
      </c>
      <c r="G13" s="330">
        <v>-2</v>
      </c>
      <c r="H13" s="402">
        <v>0</v>
      </c>
      <c r="I13" s="399">
        <f t="shared" ref="I13:I15" si="1">SUM(C13:H13)</f>
        <v>-57</v>
      </c>
    </row>
    <row r="14" spans="1:9">
      <c r="B14" s="328" t="s">
        <v>528</v>
      </c>
      <c r="C14" s="400">
        <v>-11</v>
      </c>
      <c r="D14" s="402">
        <v>0</v>
      </c>
      <c r="E14" s="397">
        <v>-27</v>
      </c>
      <c r="F14" s="398">
        <v>0</v>
      </c>
      <c r="G14" s="330">
        <v>36</v>
      </c>
      <c r="H14" s="402">
        <v>0</v>
      </c>
      <c r="I14" s="403">
        <f t="shared" si="1"/>
        <v>-2</v>
      </c>
    </row>
    <row r="15" spans="1:9">
      <c r="B15" s="328" t="s">
        <v>111</v>
      </c>
      <c r="C15" s="400">
        <f>-1355+634</f>
        <v>-721</v>
      </c>
      <c r="D15" s="398">
        <v>-897</v>
      </c>
      <c r="E15" s="397">
        <f>-17+1</f>
        <v>-16</v>
      </c>
      <c r="F15" s="398">
        <v>-53</v>
      </c>
      <c r="G15" s="330">
        <f>-15-1</f>
        <v>-16</v>
      </c>
      <c r="H15" s="398">
        <v>76</v>
      </c>
      <c r="I15" s="333">
        <f t="shared" si="1"/>
        <v>-1627</v>
      </c>
    </row>
    <row r="16" spans="1:9">
      <c r="B16" s="329" t="s">
        <v>651</v>
      </c>
      <c r="C16" s="334">
        <f t="shared" ref="C16:I16" si="2">SUM(C9:C15)</f>
        <v>45925</v>
      </c>
      <c r="D16" s="404">
        <f t="shared" si="2"/>
        <v>23660</v>
      </c>
      <c r="E16" s="334">
        <f t="shared" si="2"/>
        <v>1838</v>
      </c>
      <c r="F16" s="404">
        <f t="shared" si="2"/>
        <v>1454</v>
      </c>
      <c r="G16" s="334">
        <f t="shared" si="2"/>
        <v>92</v>
      </c>
      <c r="H16" s="404">
        <f t="shared" si="2"/>
        <v>1004</v>
      </c>
      <c r="I16" s="334">
        <f t="shared" si="2"/>
        <v>73973</v>
      </c>
    </row>
    <row r="18" spans="2:2">
      <c r="B18" s="256" t="s">
        <v>514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72.7109375" style="108" bestFit="1" customWidth="1"/>
    <col min="3" max="3" width="9.5703125" style="108" bestFit="1" customWidth="1"/>
    <col min="4" max="16384" width="11.42578125" style="108"/>
  </cols>
  <sheetData>
    <row r="1" spans="1:4" ht="6" customHeight="1"/>
    <row r="2" spans="1:4">
      <c r="A2" s="430" t="s">
        <v>28</v>
      </c>
      <c r="B2" s="430"/>
      <c r="C2" s="430"/>
      <c r="D2" s="430"/>
    </row>
    <row r="5" spans="1:4">
      <c r="B5" s="112" t="s">
        <v>348</v>
      </c>
    </row>
    <row r="6" spans="1:4" ht="26.25" customHeight="1">
      <c r="B6" s="133"/>
      <c r="C6" s="111" t="s">
        <v>231</v>
      </c>
    </row>
    <row r="7" spans="1:4">
      <c r="B7" s="316" t="s">
        <v>349</v>
      </c>
      <c r="C7" s="317"/>
    </row>
    <row r="8" spans="1:4">
      <c r="B8" s="328" t="s">
        <v>516</v>
      </c>
      <c r="C8" s="318">
        <v>-1</v>
      </c>
    </row>
    <row r="9" spans="1:4">
      <c r="B9" s="328" t="s">
        <v>517</v>
      </c>
      <c r="C9" s="318">
        <v>-11</v>
      </c>
    </row>
    <row r="10" spans="1:4">
      <c r="B10" s="328" t="s">
        <v>518</v>
      </c>
      <c r="C10" s="318">
        <v>0</v>
      </c>
    </row>
    <row r="11" spans="1:4">
      <c r="B11" s="328" t="s">
        <v>627</v>
      </c>
      <c r="C11" s="321">
        <v>59</v>
      </c>
    </row>
    <row r="12" spans="1:4" s="135" customFormat="1">
      <c r="B12" s="328" t="s">
        <v>628</v>
      </c>
      <c r="C12" s="319">
        <v>19</v>
      </c>
    </row>
    <row r="13" spans="1:4">
      <c r="B13" s="328" t="s">
        <v>553</v>
      </c>
      <c r="C13" s="320">
        <v>9</v>
      </c>
    </row>
    <row r="14" spans="1:4">
      <c r="B14" s="328" t="s">
        <v>554</v>
      </c>
      <c r="C14" s="320">
        <v>-23</v>
      </c>
    </row>
    <row r="15" spans="1:4">
      <c r="B15" s="328" t="s">
        <v>555</v>
      </c>
      <c r="C15" s="320">
        <v>7</v>
      </c>
    </row>
    <row r="16" spans="1:4">
      <c r="B16" s="328" t="s">
        <v>350</v>
      </c>
      <c r="C16" s="320">
        <v>-9</v>
      </c>
    </row>
    <row r="17" spans="2:3">
      <c r="B17" s="315" t="s">
        <v>348</v>
      </c>
      <c r="C17" s="322">
        <v>50</v>
      </c>
    </row>
    <row r="19" spans="2:3">
      <c r="B19" s="256" t="s">
        <v>514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29.7109375" style="108" customWidth="1"/>
    <col min="3" max="3" width="21.5703125" style="108" customWidth="1"/>
    <col min="4" max="4" width="30.28515625" style="108" customWidth="1"/>
    <col min="5" max="5" width="9.42578125" style="171" bestFit="1" customWidth="1"/>
    <col min="6" max="6" width="13.42578125" style="171" bestFit="1" customWidth="1"/>
    <col min="7" max="16384" width="11.42578125" style="108"/>
  </cols>
  <sheetData>
    <row r="1" spans="1:6" ht="6" customHeight="1"/>
    <row r="2" spans="1:6">
      <c r="A2" s="430" t="s">
        <v>28</v>
      </c>
      <c r="B2" s="430"/>
      <c r="C2" s="430"/>
      <c r="D2" s="430"/>
    </row>
    <row r="4" spans="1:6">
      <c r="B4" s="12" t="s">
        <v>137</v>
      </c>
    </row>
    <row r="6" spans="1:6">
      <c r="B6" s="51" t="s">
        <v>138</v>
      </c>
      <c r="C6" s="51" t="s">
        <v>139</v>
      </c>
      <c r="D6" s="51" t="s">
        <v>140</v>
      </c>
      <c r="E6" s="52" t="s">
        <v>141</v>
      </c>
      <c r="F6" s="52" t="s">
        <v>142</v>
      </c>
    </row>
    <row r="7" spans="1:6">
      <c r="B7" s="144" t="s">
        <v>143</v>
      </c>
      <c r="C7" s="144" t="s">
        <v>144</v>
      </c>
      <c r="D7" s="144" t="s">
        <v>145</v>
      </c>
      <c r="E7" s="172">
        <v>1</v>
      </c>
      <c r="F7" s="172">
        <v>1</v>
      </c>
    </row>
    <row r="8" spans="1:6">
      <c r="B8" s="135" t="s">
        <v>146</v>
      </c>
      <c r="C8" s="135" t="s">
        <v>144</v>
      </c>
      <c r="D8" s="135" t="s">
        <v>147</v>
      </c>
      <c r="E8" s="173">
        <v>1</v>
      </c>
      <c r="F8" s="173">
        <v>1</v>
      </c>
    </row>
    <row r="9" spans="1:6">
      <c r="B9" s="135" t="s">
        <v>148</v>
      </c>
      <c r="C9" s="135" t="s">
        <v>144</v>
      </c>
      <c r="D9" s="135" t="s">
        <v>149</v>
      </c>
      <c r="E9" s="173">
        <v>1</v>
      </c>
      <c r="F9" s="173">
        <v>1</v>
      </c>
    </row>
    <row r="10" spans="1:6">
      <c r="B10" s="134" t="s">
        <v>150</v>
      </c>
      <c r="C10" s="134" t="s">
        <v>144</v>
      </c>
      <c r="D10" s="134" t="s">
        <v>151</v>
      </c>
      <c r="E10" s="174"/>
      <c r="F10" s="174"/>
    </row>
    <row r="14" spans="1:6">
      <c r="B14" s="256" t="s">
        <v>514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56.28515625" style="108" bestFit="1" customWidth="1"/>
    <col min="3" max="3" width="21.42578125" style="108" bestFit="1" customWidth="1"/>
    <col min="4" max="4" width="30.5703125" style="108" bestFit="1" customWidth="1"/>
    <col min="5" max="5" width="5.28515625" style="108" bestFit="1" customWidth="1"/>
    <col min="6" max="6" width="6.28515625" style="108" bestFit="1" customWidth="1"/>
    <col min="7" max="7" width="13.7109375" style="108" bestFit="1" customWidth="1"/>
    <col min="8" max="16384" width="11.42578125" style="108"/>
  </cols>
  <sheetData>
    <row r="1" spans="1:8" ht="6" customHeight="1"/>
    <row r="2" spans="1:8">
      <c r="A2" s="430" t="s">
        <v>28</v>
      </c>
      <c r="B2" s="430"/>
      <c r="C2" s="430"/>
      <c r="D2" s="430"/>
    </row>
    <row r="4" spans="1:8">
      <c r="B4" s="12" t="s">
        <v>169</v>
      </c>
    </row>
    <row r="5" spans="1:8">
      <c r="C5" s="41" t="s">
        <v>170</v>
      </c>
      <c r="D5" s="41" t="s">
        <v>45</v>
      </c>
      <c r="E5" s="41" t="s">
        <v>171</v>
      </c>
      <c r="F5" s="41" t="s">
        <v>172</v>
      </c>
      <c r="G5" s="41" t="s">
        <v>173</v>
      </c>
      <c r="H5" s="41" t="s">
        <v>174</v>
      </c>
    </row>
    <row r="6" spans="1:8">
      <c r="B6" s="16" t="s">
        <v>175</v>
      </c>
      <c r="C6" s="140">
        <v>303</v>
      </c>
      <c r="D6" s="140">
        <v>90</v>
      </c>
      <c r="E6" s="141"/>
      <c r="F6" s="128">
        <v>1.4</v>
      </c>
      <c r="G6" s="140">
        <v>384</v>
      </c>
      <c r="H6" s="126">
        <v>31</v>
      </c>
    </row>
    <row r="7" spans="1:8">
      <c r="B7" s="16" t="s">
        <v>176</v>
      </c>
      <c r="C7" s="142"/>
      <c r="D7" s="142"/>
      <c r="E7" s="16"/>
      <c r="F7" s="16"/>
      <c r="G7" s="16">
        <v>0</v>
      </c>
      <c r="H7" s="126">
        <v>0</v>
      </c>
    </row>
    <row r="8" spans="1:8">
      <c r="B8" s="16" t="s">
        <v>177</v>
      </c>
      <c r="C8" s="142"/>
      <c r="D8" s="142"/>
      <c r="E8" s="142"/>
      <c r="F8" s="142"/>
      <c r="G8" s="143">
        <v>0</v>
      </c>
      <c r="H8" s="126">
        <v>0</v>
      </c>
    </row>
    <row r="9" spans="1:8">
      <c r="B9" s="13" t="s">
        <v>135</v>
      </c>
      <c r="C9" s="142"/>
      <c r="D9" s="142"/>
      <c r="E9" s="142"/>
      <c r="F9" s="142"/>
      <c r="G9" s="142"/>
      <c r="H9" s="129">
        <v>31</v>
      </c>
    </row>
    <row r="12" spans="1:8">
      <c r="B12" s="256" t="s">
        <v>514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52.28515625" style="108" bestFit="1" customWidth="1"/>
    <col min="3" max="3" width="13.7109375" style="108" bestFit="1" customWidth="1"/>
    <col min="4" max="4" width="14.7109375" style="108" customWidth="1"/>
    <col min="5" max="16384" width="11.42578125" style="108"/>
  </cols>
  <sheetData>
    <row r="1" spans="1:4" ht="6" customHeight="1"/>
    <row r="2" spans="1:4">
      <c r="A2" s="430" t="s">
        <v>28</v>
      </c>
      <c r="B2" s="430"/>
      <c r="C2" s="430"/>
      <c r="D2" s="430"/>
    </row>
    <row r="4" spans="1:4">
      <c r="B4" s="12" t="s">
        <v>179</v>
      </c>
    </row>
    <row r="5" spans="1:4">
      <c r="C5" s="137" t="s">
        <v>173</v>
      </c>
      <c r="D5" s="137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38"/>
      <c r="D7" s="16">
        <v>0</v>
      </c>
    </row>
    <row r="8" spans="1:4">
      <c r="B8" s="16" t="s">
        <v>182</v>
      </c>
      <c r="C8" s="139"/>
      <c r="D8" s="16">
        <v>0</v>
      </c>
    </row>
    <row r="9" spans="1:4">
      <c r="B9" s="16" t="s">
        <v>183</v>
      </c>
      <c r="C9" s="131">
        <v>393</v>
      </c>
      <c r="D9" s="131">
        <v>30</v>
      </c>
    </row>
    <row r="10" spans="1:4">
      <c r="B10" s="13" t="s">
        <v>184</v>
      </c>
      <c r="C10" s="268">
        <v>393</v>
      </c>
      <c r="D10" s="268">
        <v>30</v>
      </c>
    </row>
    <row r="13" spans="1:4">
      <c r="B13" s="256" t="s">
        <v>514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15.7109375" style="108" bestFit="1" customWidth="1"/>
    <col min="3" max="6" width="14.5703125" style="108" customWidth="1"/>
    <col min="7" max="11" width="11.42578125" style="108"/>
    <col min="12" max="12" width="12" style="108" bestFit="1" customWidth="1"/>
    <col min="13" max="16384" width="11.42578125" style="108"/>
  </cols>
  <sheetData>
    <row r="1" spans="1:6" ht="6" customHeight="1"/>
    <row r="2" spans="1:6">
      <c r="A2" s="430" t="s">
        <v>28</v>
      </c>
      <c r="B2" s="430"/>
      <c r="C2" s="430"/>
      <c r="D2" s="430"/>
    </row>
    <row r="4" spans="1:6">
      <c r="B4" s="475" t="s">
        <v>186</v>
      </c>
      <c r="C4" s="475"/>
      <c r="D4" s="475"/>
      <c r="E4" s="475"/>
      <c r="F4" s="475"/>
    </row>
    <row r="6" spans="1:6">
      <c r="C6" s="476" t="s">
        <v>187</v>
      </c>
      <c r="D6" s="476"/>
      <c r="E6" s="476"/>
      <c r="F6" s="476"/>
    </row>
    <row r="7" spans="1:6">
      <c r="C7" s="476" t="s">
        <v>188</v>
      </c>
      <c r="D7" s="476"/>
      <c r="E7" s="476" t="s">
        <v>189</v>
      </c>
      <c r="F7" s="476"/>
    </row>
    <row r="8" spans="1:6">
      <c r="C8" s="136" t="s">
        <v>190</v>
      </c>
      <c r="D8" s="136" t="s">
        <v>191</v>
      </c>
      <c r="E8" s="136" t="s">
        <v>190</v>
      </c>
      <c r="F8" s="136" t="s">
        <v>191</v>
      </c>
    </row>
    <row r="9" spans="1:6">
      <c r="B9" s="16" t="s">
        <v>192</v>
      </c>
      <c r="C9" s="16">
        <v>0</v>
      </c>
      <c r="D9" s="16">
        <v>773</v>
      </c>
      <c r="E9" s="16">
        <v>0</v>
      </c>
      <c r="F9" s="126">
        <v>104</v>
      </c>
    </row>
    <row r="10" spans="1:6">
      <c r="B10" s="13" t="s">
        <v>105</v>
      </c>
      <c r="C10" s="13">
        <v>0</v>
      </c>
      <c r="D10" s="13">
        <v>773</v>
      </c>
      <c r="E10" s="13">
        <v>0</v>
      </c>
      <c r="F10" s="129">
        <v>104</v>
      </c>
    </row>
    <row r="13" spans="1:6">
      <c r="B13" s="256" t="s">
        <v>514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16.28515625" style="108" bestFit="1" customWidth="1"/>
    <col min="3" max="3" width="14.7109375" style="108" bestFit="1" customWidth="1"/>
    <col min="4" max="4" width="14.42578125" style="108" bestFit="1" customWidth="1"/>
    <col min="5" max="16384" width="11.42578125" style="108"/>
  </cols>
  <sheetData>
    <row r="1" spans="1:4" ht="6" customHeight="1"/>
    <row r="2" spans="1:4">
      <c r="A2" s="430" t="s">
        <v>28</v>
      </c>
      <c r="B2" s="430"/>
      <c r="C2" s="430"/>
      <c r="D2" s="430"/>
    </row>
    <row r="4" spans="1:4">
      <c r="B4" s="61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56" t="s">
        <v>514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13.42578125" style="108" customWidth="1"/>
    <col min="3" max="3" width="12.7109375" style="108" customWidth="1"/>
    <col min="4" max="4" width="57.28515625" style="108" bestFit="1" customWidth="1"/>
    <col min="5" max="5" width="14" style="108" customWidth="1"/>
    <col min="6" max="16384" width="11.42578125" style="108"/>
  </cols>
  <sheetData>
    <row r="1" spans="1:6" ht="6" customHeight="1"/>
    <row r="2" spans="1:6">
      <c r="A2" s="430" t="s">
        <v>28</v>
      </c>
      <c r="B2" s="430"/>
      <c r="C2" s="430"/>
      <c r="D2" s="430"/>
    </row>
    <row r="4" spans="1:6">
      <c r="B4" s="477" t="s">
        <v>231</v>
      </c>
      <c r="C4" s="477"/>
      <c r="D4" s="365"/>
      <c r="E4" s="477" t="s">
        <v>232</v>
      </c>
      <c r="F4" s="477"/>
    </row>
    <row r="5" spans="1:6">
      <c r="B5" s="366">
        <v>44196</v>
      </c>
      <c r="C5" s="367">
        <v>44561</v>
      </c>
      <c r="D5" s="51"/>
      <c r="E5" s="367">
        <v>44561</v>
      </c>
      <c r="F5" s="366">
        <v>44196</v>
      </c>
    </row>
    <row r="6" spans="1:6">
      <c r="B6" s="368"/>
      <c r="C6" s="369"/>
      <c r="D6" s="370" t="s">
        <v>596</v>
      </c>
      <c r="E6" s="369"/>
      <c r="F6" s="368"/>
    </row>
    <row r="7" spans="1:6">
      <c r="B7" s="351">
        <v>9</v>
      </c>
      <c r="C7" s="371">
        <v>8</v>
      </c>
      <c r="D7" s="328" t="s">
        <v>597</v>
      </c>
      <c r="E7" s="371">
        <v>-3</v>
      </c>
      <c r="F7" s="351">
        <v>-2</v>
      </c>
    </row>
    <row r="8" spans="1:6">
      <c r="B8" s="351">
        <v>2</v>
      </c>
      <c r="C8" s="371">
        <v>13</v>
      </c>
      <c r="D8" s="328" t="s">
        <v>598</v>
      </c>
      <c r="E8" s="371">
        <v>15</v>
      </c>
      <c r="F8" s="351">
        <v>16</v>
      </c>
    </row>
    <row r="9" spans="1:6">
      <c r="B9" s="351">
        <v>11</v>
      </c>
      <c r="C9" s="371">
        <v>9</v>
      </c>
      <c r="D9" s="328" t="s">
        <v>599</v>
      </c>
      <c r="E9" s="371">
        <v>7</v>
      </c>
      <c r="F9" s="351">
        <v>9</v>
      </c>
    </row>
    <row r="10" spans="1:6">
      <c r="B10" s="351">
        <v>-8</v>
      </c>
      <c r="C10" s="371">
        <v>-7</v>
      </c>
      <c r="D10" s="328" t="s">
        <v>600</v>
      </c>
      <c r="E10" s="371">
        <v>6</v>
      </c>
      <c r="F10" s="351">
        <v>2</v>
      </c>
    </row>
    <row r="11" spans="1:6">
      <c r="B11" s="352">
        <v>-2</v>
      </c>
      <c r="C11" s="372">
        <v>-1</v>
      </c>
      <c r="D11" s="301" t="s">
        <v>352</v>
      </c>
      <c r="E11" s="372">
        <v>0</v>
      </c>
      <c r="F11" s="352">
        <v>-1</v>
      </c>
    </row>
    <row r="12" spans="1:6">
      <c r="B12" s="352">
        <f>SUM(B7:B11)</f>
        <v>12</v>
      </c>
      <c r="C12" s="372">
        <f>SUM(C7:C11)</f>
        <v>22</v>
      </c>
      <c r="D12" s="301" t="s">
        <v>105</v>
      </c>
      <c r="E12" s="372">
        <f>SUM(E7:E11)</f>
        <v>25</v>
      </c>
      <c r="F12" s="352">
        <f>SUM(F7:F11)</f>
        <v>24</v>
      </c>
    </row>
    <row r="13" spans="1:6">
      <c r="B13" s="328"/>
      <c r="C13" s="373"/>
      <c r="D13" s="328"/>
      <c r="E13" s="373"/>
      <c r="F13" s="328"/>
    </row>
    <row r="14" spans="1:6">
      <c r="B14" s="351">
        <v>-13</v>
      </c>
      <c r="C14" s="371">
        <v>-17</v>
      </c>
      <c r="D14" s="328" t="s">
        <v>601</v>
      </c>
      <c r="E14" s="371">
        <v>-16</v>
      </c>
      <c r="F14" s="351">
        <v>-13</v>
      </c>
    </row>
    <row r="15" spans="1:6">
      <c r="B15" s="351">
        <v>-11</v>
      </c>
      <c r="C15" s="371">
        <v>-13</v>
      </c>
      <c r="D15" s="328" t="s">
        <v>602</v>
      </c>
      <c r="E15" s="371">
        <v>7</v>
      </c>
      <c r="F15" s="351">
        <v>3</v>
      </c>
    </row>
    <row r="16" spans="1:6">
      <c r="B16" s="351">
        <v>-78</v>
      </c>
      <c r="C16" s="371">
        <v>-83</v>
      </c>
      <c r="D16" s="328" t="s">
        <v>603</v>
      </c>
      <c r="E16" s="371">
        <v>-53</v>
      </c>
      <c r="F16" s="351">
        <v>-48</v>
      </c>
    </row>
    <row r="17" spans="2:6">
      <c r="B17" s="351">
        <v>72</v>
      </c>
      <c r="C17" s="371">
        <v>82</v>
      </c>
      <c r="D17" s="328" t="s">
        <v>604</v>
      </c>
      <c r="E17" s="371">
        <v>82</v>
      </c>
      <c r="F17" s="351">
        <v>72</v>
      </c>
    </row>
    <row r="18" spans="2:6">
      <c r="B18" s="351">
        <v>36</v>
      </c>
      <c r="C18" s="371">
        <v>50</v>
      </c>
      <c r="D18" s="328" t="s">
        <v>605</v>
      </c>
      <c r="E18" s="371">
        <v>4</v>
      </c>
      <c r="F18" s="351">
        <v>4</v>
      </c>
    </row>
    <row r="19" spans="2:6">
      <c r="B19" s="374">
        <v>6</v>
      </c>
      <c r="C19" s="372">
        <v>3</v>
      </c>
      <c r="D19" s="301" t="s">
        <v>606</v>
      </c>
      <c r="E19" s="372">
        <v>1</v>
      </c>
      <c r="F19" s="374">
        <v>6</v>
      </c>
    </row>
    <row r="20" spans="2:6">
      <c r="B20" s="375">
        <f>SUM(B14:B19)</f>
        <v>12</v>
      </c>
      <c r="C20" s="376">
        <f>SUM(C14:C19)</f>
        <v>22</v>
      </c>
      <c r="D20" s="329" t="s">
        <v>105</v>
      </c>
      <c r="E20" s="376">
        <f>SUM(E14:E19)</f>
        <v>25</v>
      </c>
      <c r="F20" s="375">
        <f>SUM(F14:F19)</f>
        <v>24</v>
      </c>
    </row>
    <row r="22" spans="2:6">
      <c r="B22" s="256" t="s">
        <v>514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48" style="108" customWidth="1"/>
    <col min="3" max="10" width="9.7109375" style="108" customWidth="1"/>
    <col min="11" max="16384" width="11.42578125" style="108"/>
  </cols>
  <sheetData>
    <row r="1" spans="1:10" ht="6" customHeight="1"/>
    <row r="2" spans="1:10">
      <c r="A2" s="430" t="s">
        <v>28</v>
      </c>
      <c r="B2" s="430"/>
      <c r="C2" s="430"/>
      <c r="D2" s="430"/>
    </row>
    <row r="4" spans="1:10" ht="30">
      <c r="B4" s="312"/>
      <c r="C4" s="350" t="s">
        <v>105</v>
      </c>
      <c r="D4" s="350" t="s">
        <v>354</v>
      </c>
      <c r="E4" s="350" t="s">
        <v>355</v>
      </c>
      <c r="F4" s="350" t="s">
        <v>556</v>
      </c>
      <c r="G4" s="106" t="s">
        <v>356</v>
      </c>
      <c r="H4" s="106" t="s">
        <v>357</v>
      </c>
      <c r="I4" s="106" t="s">
        <v>642</v>
      </c>
      <c r="J4" s="106" t="s">
        <v>358</v>
      </c>
    </row>
    <row r="5" spans="1:10">
      <c r="B5" s="328" t="s">
        <v>359</v>
      </c>
      <c r="C5" s="351">
        <v>82797</v>
      </c>
      <c r="D5" s="351">
        <v>78747</v>
      </c>
      <c r="E5" s="351">
        <v>4050</v>
      </c>
      <c r="F5" s="351">
        <v>1555</v>
      </c>
      <c r="G5" s="351">
        <v>1083</v>
      </c>
      <c r="H5" s="351">
        <v>409</v>
      </c>
      <c r="I5" s="351">
        <v>561</v>
      </c>
      <c r="J5" s="351">
        <v>442</v>
      </c>
    </row>
    <row r="6" spans="1:10">
      <c r="B6" s="328" t="s">
        <v>360</v>
      </c>
      <c r="C6" s="351">
        <v>82797</v>
      </c>
      <c r="D6" s="351">
        <v>71646</v>
      </c>
      <c r="E6" s="351">
        <v>11151</v>
      </c>
      <c r="F6" s="351">
        <v>143</v>
      </c>
      <c r="G6" s="351">
        <v>10927</v>
      </c>
      <c r="H6" s="351">
        <v>0</v>
      </c>
      <c r="I6" s="351">
        <v>24</v>
      </c>
      <c r="J6" s="351">
        <v>57</v>
      </c>
    </row>
    <row r="7" spans="1:10">
      <c r="B7" s="301" t="s">
        <v>361</v>
      </c>
      <c r="C7" s="352"/>
      <c r="D7" s="352"/>
      <c r="E7" s="352">
        <v>7117</v>
      </c>
      <c r="F7" s="352">
        <v>-1401</v>
      </c>
      <c r="G7" s="352">
        <v>9844</v>
      </c>
      <c r="H7" s="352">
        <v>-407</v>
      </c>
      <c r="I7" s="352">
        <v>-536</v>
      </c>
      <c r="J7" s="352">
        <v>-383</v>
      </c>
    </row>
    <row r="8" spans="1:10">
      <c r="B8" s="301" t="s">
        <v>362</v>
      </c>
      <c r="C8" s="352"/>
      <c r="D8" s="352"/>
      <c r="E8" s="352">
        <v>16</v>
      </c>
      <c r="F8" s="352">
        <v>11</v>
      </c>
      <c r="G8" s="352">
        <v>0</v>
      </c>
      <c r="H8" s="352">
        <v>2</v>
      </c>
      <c r="I8" s="352">
        <v>1</v>
      </c>
      <c r="J8" s="352">
        <v>2</v>
      </c>
    </row>
    <row r="10" spans="1:10">
      <c r="B10" s="256" t="s">
        <v>514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30.5703125" style="108" bestFit="1" customWidth="1"/>
    <col min="3" max="16384" width="11.42578125" style="108"/>
  </cols>
  <sheetData>
    <row r="1" spans="1:4" ht="6" customHeight="1"/>
    <row r="2" spans="1:4">
      <c r="A2" s="430" t="s">
        <v>28</v>
      </c>
      <c r="B2" s="430"/>
      <c r="C2" s="430"/>
      <c r="D2" s="430"/>
    </row>
    <row r="4" spans="1:4">
      <c r="B4" s="12" t="s">
        <v>364</v>
      </c>
    </row>
    <row r="5" spans="1:4">
      <c r="B5" s="104"/>
      <c r="C5" s="353">
        <v>44561</v>
      </c>
      <c r="D5" s="353">
        <v>44196</v>
      </c>
    </row>
    <row r="6" spans="1:4">
      <c r="B6" s="51" t="s">
        <v>557</v>
      </c>
      <c r="C6" s="354">
        <v>204</v>
      </c>
      <c r="D6" s="354">
        <v>178</v>
      </c>
    </row>
    <row r="8" spans="1:4">
      <c r="B8" s="256" t="s">
        <v>514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08" customWidth="1"/>
    <col min="2" max="2" width="11.42578125" style="108"/>
    <col min="3" max="3" width="50.7109375" style="108" customWidth="1"/>
    <col min="4" max="16384" width="11.42578125" style="108"/>
  </cols>
  <sheetData>
    <row r="2" spans="1:4">
      <c r="A2" s="430" t="s">
        <v>28</v>
      </c>
      <c r="B2" s="430"/>
      <c r="C2" s="430"/>
      <c r="D2" s="430"/>
    </row>
    <row r="4" spans="1:4">
      <c r="B4" s="130" t="s">
        <v>368</v>
      </c>
      <c r="C4" s="130" t="s">
        <v>369</v>
      </c>
      <c r="D4" s="130" t="s">
        <v>370</v>
      </c>
    </row>
    <row r="5" spans="1:4">
      <c r="B5" s="132" t="s">
        <v>371</v>
      </c>
      <c r="C5" s="132" t="s">
        <v>372</v>
      </c>
      <c r="D5" s="132"/>
    </row>
    <row r="6" spans="1:4">
      <c r="B6" s="132" t="s">
        <v>373</v>
      </c>
      <c r="C6" s="132" t="s">
        <v>374</v>
      </c>
      <c r="D6" s="132" t="s">
        <v>375</v>
      </c>
    </row>
    <row r="7" spans="1:4">
      <c r="B7" s="132" t="s">
        <v>376</v>
      </c>
      <c r="C7" s="132" t="s">
        <v>374</v>
      </c>
      <c r="D7" s="132" t="s">
        <v>375</v>
      </c>
    </row>
    <row r="8" spans="1:4">
      <c r="B8" s="132" t="s">
        <v>377</v>
      </c>
      <c r="C8" s="132" t="s">
        <v>378</v>
      </c>
      <c r="D8" s="132" t="s">
        <v>375</v>
      </c>
    </row>
    <row r="9" spans="1:4">
      <c r="B9" s="132" t="s">
        <v>379</v>
      </c>
      <c r="C9" s="132" t="s">
        <v>378</v>
      </c>
      <c r="D9" s="132" t="s">
        <v>375</v>
      </c>
    </row>
    <row r="10" spans="1:4">
      <c r="B10" s="132" t="s">
        <v>380</v>
      </c>
      <c r="C10" s="132" t="s">
        <v>378</v>
      </c>
      <c r="D10" s="132"/>
    </row>
    <row r="11" spans="1:4">
      <c r="B11" s="132" t="s">
        <v>381</v>
      </c>
      <c r="C11" s="132" t="s">
        <v>370</v>
      </c>
      <c r="D11" s="132" t="s">
        <v>375</v>
      </c>
    </row>
    <row r="12" spans="1:4">
      <c r="B12" s="132" t="s">
        <v>382</v>
      </c>
      <c r="C12" s="132" t="s">
        <v>370</v>
      </c>
      <c r="D12" s="132" t="s">
        <v>375</v>
      </c>
    </row>
    <row r="13" spans="1:4">
      <c r="B13" s="132" t="s">
        <v>383</v>
      </c>
      <c r="C13" s="132" t="s">
        <v>384</v>
      </c>
      <c r="D13" s="132" t="s">
        <v>375</v>
      </c>
    </row>
    <row r="14" spans="1:4">
      <c r="B14" s="132" t="s">
        <v>385</v>
      </c>
      <c r="C14" s="132" t="s">
        <v>384</v>
      </c>
      <c r="D14" s="132" t="s">
        <v>375</v>
      </c>
    </row>
    <row r="15" spans="1:4">
      <c r="B15" s="132" t="s">
        <v>386</v>
      </c>
      <c r="C15" s="132" t="s">
        <v>387</v>
      </c>
      <c r="D15" s="132"/>
    </row>
    <row r="16" spans="1:4">
      <c r="B16" s="132" t="s">
        <v>388</v>
      </c>
      <c r="C16" s="132" t="s">
        <v>387</v>
      </c>
      <c r="D16" s="132" t="s">
        <v>375</v>
      </c>
    </row>
    <row r="17" spans="2:4">
      <c r="B17" s="132" t="s">
        <v>389</v>
      </c>
      <c r="C17" s="132" t="s">
        <v>387</v>
      </c>
      <c r="D17" s="132" t="s">
        <v>375</v>
      </c>
    </row>
    <row r="18" spans="2:4">
      <c r="B18" s="132" t="s">
        <v>390</v>
      </c>
      <c r="C18" s="132" t="s">
        <v>391</v>
      </c>
      <c r="D18" s="132"/>
    </row>
    <row r="19" spans="2:4">
      <c r="B19" s="132" t="s">
        <v>392</v>
      </c>
      <c r="C19" s="132" t="s">
        <v>393</v>
      </c>
      <c r="D19" s="132" t="s">
        <v>375</v>
      </c>
    </row>
    <row r="20" spans="2:4">
      <c r="B20" s="132" t="s">
        <v>394</v>
      </c>
      <c r="C20" s="132" t="s">
        <v>393</v>
      </c>
      <c r="D20" s="132" t="s">
        <v>375</v>
      </c>
    </row>
    <row r="21" spans="2:4">
      <c r="B21" s="132" t="s">
        <v>395</v>
      </c>
      <c r="C21" s="132" t="s">
        <v>396</v>
      </c>
      <c r="D21" s="132"/>
    </row>
    <row r="22" spans="2:4">
      <c r="B22" s="132" t="s">
        <v>397</v>
      </c>
      <c r="C22" s="132" t="s">
        <v>398</v>
      </c>
      <c r="D22" s="132"/>
    </row>
    <row r="23" spans="2:4">
      <c r="B23" s="132" t="s">
        <v>399</v>
      </c>
      <c r="C23" s="132" t="s">
        <v>398</v>
      </c>
      <c r="D23" s="132" t="s">
        <v>375</v>
      </c>
    </row>
    <row r="24" spans="2:4">
      <c r="B24" s="132" t="s">
        <v>400</v>
      </c>
      <c r="C24" s="132" t="s">
        <v>398</v>
      </c>
      <c r="D24" s="132"/>
    </row>
    <row r="25" spans="2:4">
      <c r="B25" s="132" t="s">
        <v>401</v>
      </c>
      <c r="C25" s="132" t="s">
        <v>402</v>
      </c>
      <c r="D25" s="132"/>
    </row>
    <row r="26" spans="2:4">
      <c r="B26" s="132" t="s">
        <v>403</v>
      </c>
      <c r="C26" s="132" t="s">
        <v>404</v>
      </c>
      <c r="D26" s="132" t="s">
        <v>375</v>
      </c>
    </row>
    <row r="27" spans="2:4">
      <c r="B27" s="132" t="s">
        <v>405</v>
      </c>
      <c r="C27" s="132" t="s">
        <v>398</v>
      </c>
      <c r="D27" s="132" t="s">
        <v>375</v>
      </c>
    </row>
    <row r="28" spans="2:4">
      <c r="B28" s="132" t="s">
        <v>406</v>
      </c>
      <c r="C28" s="132" t="s">
        <v>402</v>
      </c>
      <c r="D28" s="132" t="s">
        <v>375</v>
      </c>
    </row>
    <row r="29" spans="2:4">
      <c r="B29" s="132" t="s">
        <v>407</v>
      </c>
      <c r="C29" s="132" t="s">
        <v>408</v>
      </c>
      <c r="D29" s="132" t="s">
        <v>375</v>
      </c>
    </row>
    <row r="30" spans="2:4">
      <c r="B30" s="132" t="s">
        <v>409</v>
      </c>
      <c r="C30" s="132" t="s">
        <v>209</v>
      </c>
      <c r="D30" s="132"/>
    </row>
    <row r="31" spans="2:4">
      <c r="B31" s="132" t="s">
        <v>410</v>
      </c>
      <c r="C31" s="132" t="s">
        <v>209</v>
      </c>
      <c r="D31" s="132" t="s">
        <v>375</v>
      </c>
    </row>
    <row r="32" spans="2:4">
      <c r="B32" s="132" t="s">
        <v>411</v>
      </c>
      <c r="C32" s="132" t="s">
        <v>209</v>
      </c>
      <c r="D32" s="132" t="s">
        <v>375</v>
      </c>
    </row>
    <row r="33" spans="2:4">
      <c r="B33" s="132" t="s">
        <v>412</v>
      </c>
      <c r="C33" s="132" t="s">
        <v>209</v>
      </c>
      <c r="D33" s="132" t="s">
        <v>375</v>
      </c>
    </row>
    <row r="34" spans="2:4">
      <c r="B34" s="132" t="s">
        <v>413</v>
      </c>
      <c r="C34" s="132" t="s">
        <v>209</v>
      </c>
      <c r="D34" s="132" t="s">
        <v>375</v>
      </c>
    </row>
    <row r="37" spans="2:4">
      <c r="B37" s="256" t="s">
        <v>514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28" style="69" bestFit="1" customWidth="1"/>
    <col min="3" max="16384" width="11.42578125" style="69"/>
  </cols>
  <sheetData>
    <row r="1" spans="1:11" ht="6" customHeight="1"/>
    <row r="2" spans="1:11">
      <c r="A2" s="430" t="s">
        <v>28</v>
      </c>
      <c r="B2" s="430"/>
      <c r="C2" s="430"/>
      <c r="D2" s="430"/>
    </row>
    <row r="4" spans="1:11">
      <c r="B4" s="62" t="s">
        <v>199</v>
      </c>
    </row>
    <row r="5" spans="1:11">
      <c r="B5" s="63"/>
    </row>
    <row r="6" spans="1:11">
      <c r="B6" s="193"/>
      <c r="C6" s="431" t="s">
        <v>30</v>
      </c>
      <c r="D6" s="431"/>
      <c r="E6" s="431"/>
      <c r="F6" s="432" t="s">
        <v>31</v>
      </c>
      <c r="G6" s="432"/>
      <c r="H6" s="432"/>
      <c r="I6" s="431" t="s">
        <v>32</v>
      </c>
      <c r="J6" s="431"/>
      <c r="K6" s="431"/>
    </row>
    <row r="7" spans="1:11">
      <c r="B7" s="193"/>
      <c r="C7" s="64" t="s">
        <v>8</v>
      </c>
      <c r="D7" s="64"/>
      <c r="E7" s="64" t="s">
        <v>200</v>
      </c>
      <c r="F7" s="65" t="s">
        <v>8</v>
      </c>
      <c r="G7" s="65"/>
      <c r="H7" s="65" t="s">
        <v>200</v>
      </c>
      <c r="I7" s="64" t="s">
        <v>8</v>
      </c>
      <c r="J7" s="64"/>
      <c r="K7" s="64" t="s">
        <v>200</v>
      </c>
    </row>
    <row r="8" spans="1:11">
      <c r="B8" s="193"/>
      <c r="C8" s="295" t="s">
        <v>660</v>
      </c>
      <c r="D8" s="295" t="s">
        <v>641</v>
      </c>
      <c r="E8" s="296"/>
      <c r="F8" s="297" t="s">
        <v>660</v>
      </c>
      <c r="G8" s="297" t="s">
        <v>641</v>
      </c>
      <c r="H8" s="297"/>
      <c r="I8" s="295" t="s">
        <v>660</v>
      </c>
      <c r="J8" s="295" t="s">
        <v>641</v>
      </c>
      <c r="K8" s="296"/>
    </row>
    <row r="9" spans="1:11">
      <c r="B9" s="66" t="s">
        <v>201</v>
      </c>
      <c r="C9" s="67">
        <v>31514</v>
      </c>
      <c r="D9" s="67">
        <f>SUM(D10:D11)</f>
        <v>32185</v>
      </c>
      <c r="E9" s="67">
        <f>SUM(E10:E11)</f>
        <v>2521.12</v>
      </c>
      <c r="F9" s="68">
        <v>28257</v>
      </c>
      <c r="G9" s="68">
        <f t="shared" ref="G9:H9" si="0">SUM(G10:G11)</f>
        <v>28950</v>
      </c>
      <c r="H9" s="68">
        <f t="shared" si="0"/>
        <v>2260.56</v>
      </c>
      <c r="I9" s="67">
        <v>6499</v>
      </c>
      <c r="J9" s="67">
        <f t="shared" ref="J9:K9" si="1">SUM(J10:J11)</f>
        <v>6844</v>
      </c>
      <c r="K9" s="67">
        <f t="shared" si="1"/>
        <v>519.92000000000007</v>
      </c>
    </row>
    <row r="10" spans="1:11">
      <c r="B10" s="193" t="s">
        <v>202</v>
      </c>
      <c r="C10" s="169">
        <v>2153</v>
      </c>
      <c r="D10" s="169">
        <v>2279</v>
      </c>
      <c r="E10" s="169">
        <f>+C10*0.08</f>
        <v>172.24</v>
      </c>
      <c r="F10" s="170">
        <v>4874</v>
      </c>
      <c r="G10" s="170">
        <v>4803</v>
      </c>
      <c r="H10" s="170">
        <f>+F10*0.08</f>
        <v>389.92</v>
      </c>
      <c r="I10" s="169">
        <v>322</v>
      </c>
      <c r="J10" s="169">
        <v>532</v>
      </c>
      <c r="K10" s="169">
        <f t="shared" ref="K10:K13" si="2">+I10*0.08</f>
        <v>25.76</v>
      </c>
    </row>
    <row r="11" spans="1:11">
      <c r="B11" s="193" t="s">
        <v>203</v>
      </c>
      <c r="C11" s="169">
        <v>29361</v>
      </c>
      <c r="D11" s="169">
        <v>29906</v>
      </c>
      <c r="E11" s="169">
        <f t="shared" ref="E11:E13" si="3">+C11*0.08</f>
        <v>2348.88</v>
      </c>
      <c r="F11" s="170">
        <v>23383</v>
      </c>
      <c r="G11" s="170">
        <v>24147</v>
      </c>
      <c r="H11" s="170">
        <f>+F11*0.08</f>
        <v>1870.64</v>
      </c>
      <c r="I11" s="169">
        <v>6177</v>
      </c>
      <c r="J11" s="169">
        <v>6312</v>
      </c>
      <c r="K11" s="298">
        <f t="shared" si="2"/>
        <v>494.16</v>
      </c>
    </row>
    <row r="12" spans="1:11">
      <c r="B12" s="66" t="s">
        <v>204</v>
      </c>
      <c r="C12" s="67">
        <v>155</v>
      </c>
      <c r="D12" s="67">
        <v>225</v>
      </c>
      <c r="E12" s="67">
        <f t="shared" si="3"/>
        <v>12.4</v>
      </c>
      <c r="F12" s="68">
        <v>113</v>
      </c>
      <c r="G12" s="68">
        <v>12</v>
      </c>
      <c r="H12" s="68">
        <f t="shared" ref="H12:H13" si="4">+F12*0.08</f>
        <v>9.0400000000000009</v>
      </c>
      <c r="I12" s="67">
        <v>96</v>
      </c>
      <c r="J12" s="67">
        <v>213</v>
      </c>
      <c r="K12" s="67">
        <f t="shared" si="2"/>
        <v>7.68</v>
      </c>
    </row>
    <row r="13" spans="1:11">
      <c r="B13" s="66" t="s">
        <v>205</v>
      </c>
      <c r="C13" s="67">
        <v>2903</v>
      </c>
      <c r="D13" s="67">
        <v>2903</v>
      </c>
      <c r="E13" s="67">
        <f t="shared" si="3"/>
        <v>232.24</v>
      </c>
      <c r="F13" s="68">
        <v>2704</v>
      </c>
      <c r="G13" s="68">
        <v>2704</v>
      </c>
      <c r="H13" s="68">
        <f t="shared" si="4"/>
        <v>216.32</v>
      </c>
      <c r="I13" s="67">
        <v>629</v>
      </c>
      <c r="J13" s="67">
        <v>629</v>
      </c>
      <c r="K13" s="67">
        <f t="shared" si="2"/>
        <v>50.32</v>
      </c>
    </row>
    <row r="14" spans="1:11">
      <c r="B14" s="66" t="s">
        <v>135</v>
      </c>
      <c r="C14" s="67">
        <f t="shared" ref="C14:K14" si="5">+C9+C12+C13</f>
        <v>34572</v>
      </c>
      <c r="D14" s="67">
        <f t="shared" si="5"/>
        <v>35313</v>
      </c>
      <c r="E14" s="67">
        <f t="shared" si="5"/>
        <v>2765.76</v>
      </c>
      <c r="F14" s="68">
        <f t="shared" si="5"/>
        <v>31074</v>
      </c>
      <c r="G14" s="68">
        <f t="shared" si="5"/>
        <v>31666</v>
      </c>
      <c r="H14" s="68">
        <f t="shared" si="5"/>
        <v>2485.92</v>
      </c>
      <c r="I14" s="67">
        <f t="shared" si="5"/>
        <v>7224</v>
      </c>
      <c r="J14" s="67">
        <f t="shared" si="5"/>
        <v>7686</v>
      </c>
      <c r="K14" s="67">
        <f t="shared" si="5"/>
        <v>577.92000000000007</v>
      </c>
    </row>
    <row r="15" spans="1:11" ht="11.25" customHeight="1"/>
    <row r="17" spans="2:2">
      <c r="B17" s="260" t="s">
        <v>514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D9:E9 G9:H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53.7109375" style="69" bestFit="1" customWidth="1"/>
    <col min="3" max="3" width="8.5703125" style="69" bestFit="1" customWidth="1"/>
    <col min="4" max="4" width="12.7109375" style="69" bestFit="1" customWidth="1"/>
    <col min="5" max="5" width="14" style="69" bestFit="1" customWidth="1"/>
    <col min="6" max="6" width="14" style="69" customWidth="1"/>
    <col min="7" max="7" width="6.5703125" style="69" bestFit="1" customWidth="1"/>
    <col min="8" max="16384" width="11.42578125" style="69"/>
  </cols>
  <sheetData>
    <row r="1" spans="1:10" ht="6" customHeight="1"/>
    <row r="2" spans="1:10">
      <c r="A2" s="430" t="s">
        <v>28</v>
      </c>
      <c r="B2" s="430"/>
      <c r="C2" s="430"/>
      <c r="D2" s="430"/>
    </row>
    <row r="4" spans="1:10" s="17" customFormat="1">
      <c r="B4" s="433" t="s">
        <v>207</v>
      </c>
      <c r="C4" s="433"/>
      <c r="D4" s="433"/>
      <c r="E4" s="433"/>
      <c r="F4" s="433"/>
      <c r="G4" s="433"/>
    </row>
    <row r="5" spans="1:10">
      <c r="B5" s="75"/>
      <c r="C5" s="113"/>
      <c r="D5" s="434" t="s">
        <v>365</v>
      </c>
      <c r="E5" s="434"/>
      <c r="F5" s="434"/>
      <c r="G5" s="434"/>
      <c r="H5" s="114"/>
      <c r="I5" s="435"/>
      <c r="J5" s="435"/>
    </row>
    <row r="6" spans="1:10">
      <c r="B6" s="115" t="s">
        <v>208</v>
      </c>
      <c r="C6" s="116" t="s">
        <v>366</v>
      </c>
      <c r="D6" s="70" t="s">
        <v>201</v>
      </c>
      <c r="E6" s="70" t="s">
        <v>209</v>
      </c>
      <c r="F6" s="70" t="s">
        <v>204</v>
      </c>
      <c r="G6" s="70" t="s">
        <v>367</v>
      </c>
    </row>
    <row r="7" spans="1:10">
      <c r="B7" s="78" t="s">
        <v>210</v>
      </c>
      <c r="C7" s="333">
        <v>428</v>
      </c>
      <c r="D7" s="338">
        <v>428</v>
      </c>
      <c r="E7" s="72"/>
      <c r="F7" s="72"/>
      <c r="G7" s="72"/>
    </row>
    <row r="8" spans="1:10">
      <c r="B8" s="117" t="s">
        <v>211</v>
      </c>
      <c r="C8" s="333">
        <v>867</v>
      </c>
      <c r="D8" s="338">
        <v>867</v>
      </c>
      <c r="E8" s="338"/>
      <c r="F8" s="338"/>
      <c r="G8" s="338"/>
    </row>
    <row r="9" spans="1:10">
      <c r="B9" s="78" t="s">
        <v>212</v>
      </c>
      <c r="C9" s="333">
        <v>69925</v>
      </c>
      <c r="D9" s="338">
        <v>69925</v>
      </c>
      <c r="E9" s="338"/>
      <c r="F9" s="338"/>
      <c r="G9" s="338"/>
    </row>
    <row r="10" spans="1:10">
      <c r="B10" s="78" t="s">
        <v>213</v>
      </c>
      <c r="C10" s="333">
        <v>10185</v>
      </c>
      <c r="D10" s="338">
        <v>10185</v>
      </c>
      <c r="E10" s="338"/>
      <c r="F10" s="338"/>
      <c r="G10" s="338"/>
    </row>
    <row r="11" spans="1:10">
      <c r="B11" s="78" t="s">
        <v>214</v>
      </c>
      <c r="C11" s="333">
        <v>810</v>
      </c>
      <c r="D11" s="338">
        <v>810</v>
      </c>
      <c r="E11" s="338">
        <v>810</v>
      </c>
      <c r="F11" s="338"/>
      <c r="G11" s="338"/>
    </row>
    <row r="12" spans="1:10">
      <c r="B12" s="78" t="s">
        <v>215</v>
      </c>
      <c r="C12" s="333">
        <v>204</v>
      </c>
      <c r="D12" s="338">
        <v>204</v>
      </c>
      <c r="E12" s="338"/>
      <c r="F12" s="338"/>
      <c r="G12" s="338"/>
    </row>
    <row r="13" spans="1:10">
      <c r="B13" s="78" t="s">
        <v>216</v>
      </c>
      <c r="C13" s="333">
        <v>0</v>
      </c>
      <c r="D13" s="338"/>
      <c r="E13" s="338"/>
      <c r="F13" s="338"/>
      <c r="G13" s="338">
        <v>0</v>
      </c>
    </row>
    <row r="14" spans="1:10">
      <c r="B14" s="78" t="s">
        <v>217</v>
      </c>
      <c r="C14" s="333">
        <v>0</v>
      </c>
      <c r="D14" s="338"/>
      <c r="E14" s="338"/>
      <c r="F14" s="338"/>
      <c r="G14" s="338">
        <v>0</v>
      </c>
    </row>
    <row r="15" spans="1:10">
      <c r="B15" s="78" t="s">
        <v>218</v>
      </c>
      <c r="C15" s="333">
        <v>0</v>
      </c>
      <c r="D15" s="338"/>
      <c r="E15" s="338"/>
      <c r="F15" s="338"/>
      <c r="G15" s="338">
        <v>0</v>
      </c>
    </row>
    <row r="16" spans="1:10">
      <c r="B16" s="78" t="s">
        <v>219</v>
      </c>
      <c r="C16" s="333">
        <v>0</v>
      </c>
      <c r="D16" s="338"/>
      <c r="E16" s="338"/>
      <c r="F16" s="338"/>
      <c r="G16" s="338">
        <v>0</v>
      </c>
    </row>
    <row r="17" spans="2:7">
      <c r="B17" s="78" t="s">
        <v>220</v>
      </c>
      <c r="C17" s="333">
        <v>51</v>
      </c>
      <c r="D17" s="338"/>
      <c r="E17" s="338"/>
      <c r="F17" s="338"/>
      <c r="G17" s="338">
        <v>51</v>
      </c>
    </row>
    <row r="18" spans="2:7">
      <c r="B18" s="78" t="s">
        <v>221</v>
      </c>
      <c r="C18" s="333">
        <v>204</v>
      </c>
      <c r="D18" s="338"/>
      <c r="E18" s="338"/>
      <c r="F18" s="338"/>
      <c r="G18" s="338">
        <v>204</v>
      </c>
    </row>
    <row r="19" spans="2:7">
      <c r="B19" s="78" t="s">
        <v>222</v>
      </c>
      <c r="C19" s="336">
        <v>123</v>
      </c>
      <c r="D19" s="339"/>
      <c r="E19" s="339"/>
      <c r="F19" s="339"/>
      <c r="G19" s="339">
        <v>123</v>
      </c>
    </row>
    <row r="20" spans="2:7">
      <c r="B20" s="118" t="s">
        <v>223</v>
      </c>
      <c r="C20" s="337">
        <f>SUM(C7:C19)</f>
        <v>82797</v>
      </c>
      <c r="D20" s="337">
        <f t="shared" ref="D20:G20" si="0">SUM(D7:D19)</f>
        <v>82419</v>
      </c>
      <c r="E20" s="337">
        <f t="shared" si="0"/>
        <v>810</v>
      </c>
      <c r="F20" s="337">
        <f t="shared" si="0"/>
        <v>0</v>
      </c>
      <c r="G20" s="337">
        <f t="shared" si="0"/>
        <v>378</v>
      </c>
    </row>
    <row r="21" spans="2:7">
      <c r="B21" s="119"/>
      <c r="C21" s="120"/>
      <c r="D21" s="120"/>
      <c r="E21" s="120"/>
      <c r="F21" s="120"/>
      <c r="G21" s="120"/>
    </row>
    <row r="23" spans="2:7">
      <c r="B23" s="260" t="s">
        <v>225</v>
      </c>
      <c r="C23" s="260"/>
      <c r="D23" s="260"/>
    </row>
    <row r="24" spans="2:7">
      <c r="B24" s="260" t="s">
        <v>514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39" style="69" bestFit="1" customWidth="1"/>
    <col min="3" max="3" width="13.5703125" style="69" bestFit="1" customWidth="1"/>
    <col min="4" max="16384" width="11.42578125" style="69"/>
  </cols>
  <sheetData>
    <row r="1" spans="1:4" ht="6" customHeight="1"/>
    <row r="2" spans="1:4">
      <c r="A2" s="430" t="s">
        <v>28</v>
      </c>
      <c r="B2" s="430"/>
      <c r="C2" s="430"/>
      <c r="D2" s="430"/>
    </row>
    <row r="4" spans="1:4">
      <c r="B4" s="436" t="s">
        <v>414</v>
      </c>
      <c r="C4" s="436"/>
    </row>
    <row r="5" spans="1:4">
      <c r="B5" s="436" t="s">
        <v>415</v>
      </c>
      <c r="C5" s="436"/>
    </row>
    <row r="7" spans="1:4">
      <c r="B7" s="121" t="s">
        <v>227</v>
      </c>
      <c r="C7" s="340">
        <v>82797</v>
      </c>
    </row>
    <row r="8" spans="1:4">
      <c r="B8" s="69" t="s">
        <v>49</v>
      </c>
      <c r="C8" s="341">
        <v>6512</v>
      </c>
    </row>
    <row r="9" spans="1:4">
      <c r="B9" s="69" t="s">
        <v>228</v>
      </c>
      <c r="C9" s="341">
        <f>+C10-C8-C7</f>
        <v>1015</v>
      </c>
      <c r="D9" s="341"/>
    </row>
    <row r="10" spans="1:4">
      <c r="B10" s="121" t="s">
        <v>229</v>
      </c>
      <c r="C10" s="340">
        <v>90324</v>
      </c>
    </row>
    <row r="13" spans="1:4">
      <c r="B13" s="260" t="s">
        <v>514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61.42578125" style="69" bestFit="1" customWidth="1"/>
    <col min="3" max="5" width="22.42578125" style="69" customWidth="1"/>
    <col min="6" max="16384" width="11.42578125" style="69"/>
  </cols>
  <sheetData>
    <row r="1" spans="1:5" ht="6" customHeight="1"/>
    <row r="2" spans="1:5">
      <c r="A2" s="430" t="s">
        <v>28</v>
      </c>
      <c r="B2" s="430"/>
      <c r="C2" s="430"/>
      <c r="D2" s="430"/>
    </row>
    <row r="4" spans="1:5">
      <c r="B4" s="62" t="s">
        <v>7</v>
      </c>
    </row>
    <row r="5" spans="1:5">
      <c r="B5" s="73"/>
      <c r="C5" s="74" t="s">
        <v>231</v>
      </c>
      <c r="D5" s="74" t="s">
        <v>232</v>
      </c>
      <c r="E5" s="74" t="s">
        <v>233</v>
      </c>
    </row>
    <row r="6" spans="1:5">
      <c r="B6" s="75" t="s">
        <v>234</v>
      </c>
      <c r="C6" s="76">
        <v>1344</v>
      </c>
      <c r="D6" s="76">
        <v>1344</v>
      </c>
      <c r="E6" s="76">
        <v>1550</v>
      </c>
    </row>
    <row r="7" spans="1:5">
      <c r="B7" s="77" t="s">
        <v>544</v>
      </c>
      <c r="C7" s="76">
        <v>5309</v>
      </c>
      <c r="D7" s="76">
        <v>5050</v>
      </c>
      <c r="E7" s="76">
        <v>0</v>
      </c>
    </row>
    <row r="8" spans="1:5">
      <c r="B8" s="78" t="s">
        <v>235</v>
      </c>
      <c r="C8" s="79">
        <v>-15</v>
      </c>
      <c r="D8" s="79">
        <v>-16</v>
      </c>
      <c r="E8" s="79">
        <v>-4</v>
      </c>
    </row>
    <row r="9" spans="1:5">
      <c r="B9" s="77" t="s">
        <v>236</v>
      </c>
      <c r="C9" s="79">
        <v>0</v>
      </c>
      <c r="D9" s="79">
        <v>0</v>
      </c>
      <c r="E9" s="79">
        <v>0</v>
      </c>
    </row>
    <row r="10" spans="1:5">
      <c r="B10" s="77" t="s">
        <v>220</v>
      </c>
      <c r="C10" s="79">
        <v>-51</v>
      </c>
      <c r="D10" s="79">
        <v>-51</v>
      </c>
      <c r="E10" s="79">
        <v>0</v>
      </c>
    </row>
    <row r="11" spans="1:5">
      <c r="B11" s="78" t="s">
        <v>237</v>
      </c>
      <c r="C11" s="80">
        <v>-498</v>
      </c>
      <c r="D11" s="80">
        <v>-444</v>
      </c>
      <c r="E11" s="80">
        <v>-57</v>
      </c>
    </row>
    <row r="12" spans="1:5">
      <c r="B12" s="66" t="s">
        <v>5</v>
      </c>
      <c r="C12" s="68">
        <f>SUM(C6:C11)</f>
        <v>6089</v>
      </c>
      <c r="D12" s="68">
        <f>SUM(D6:D11)</f>
        <v>5883</v>
      </c>
      <c r="E12" s="68">
        <f>SUM(E6:E11)</f>
        <v>1489</v>
      </c>
    </row>
    <row r="13" spans="1:5">
      <c r="B13" s="69" t="s">
        <v>238</v>
      </c>
      <c r="C13" s="81">
        <v>599</v>
      </c>
      <c r="D13" s="81">
        <v>599</v>
      </c>
      <c r="E13" s="81">
        <v>0</v>
      </c>
    </row>
    <row r="14" spans="1:5">
      <c r="B14" s="69" t="s">
        <v>239</v>
      </c>
      <c r="C14" s="81">
        <v>0</v>
      </c>
      <c r="D14" s="81">
        <v>0</v>
      </c>
      <c r="E14" s="81">
        <v>0</v>
      </c>
    </row>
    <row r="15" spans="1:5">
      <c r="B15" s="66" t="s">
        <v>6</v>
      </c>
      <c r="C15" s="68">
        <f>SUM(C12:C14)</f>
        <v>6688</v>
      </c>
      <c r="D15" s="68">
        <f>SUM(D12:D14)</f>
        <v>6482</v>
      </c>
      <c r="E15" s="68">
        <f>SUM(E12:E14)</f>
        <v>1489</v>
      </c>
    </row>
    <row r="16" spans="1:5">
      <c r="B16" s="78" t="s">
        <v>240</v>
      </c>
      <c r="C16" s="81">
        <v>703</v>
      </c>
      <c r="D16" s="81">
        <v>703</v>
      </c>
      <c r="E16" s="81">
        <v>0</v>
      </c>
    </row>
    <row r="17" spans="2:5">
      <c r="B17" s="66" t="s">
        <v>7</v>
      </c>
      <c r="C17" s="68">
        <f>SUM(C15:C16)</f>
        <v>7391</v>
      </c>
      <c r="D17" s="68">
        <f>SUM(D15:D16)</f>
        <v>7185</v>
      </c>
      <c r="E17" s="68">
        <f>SUM(E15:E16)</f>
        <v>1489</v>
      </c>
    </row>
    <row r="20" spans="2:5">
      <c r="B20" s="260" t="s">
        <v>514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52.5703125" style="69" bestFit="1" customWidth="1"/>
    <col min="3" max="3" width="19.42578125" style="69" bestFit="1" customWidth="1"/>
    <col min="4" max="4" width="15.28515625" style="69" customWidth="1"/>
    <col min="5" max="5" width="19.42578125" style="69" bestFit="1" customWidth="1"/>
    <col min="6" max="6" width="15.28515625" style="69" customWidth="1"/>
    <col min="7" max="7" width="19.42578125" style="69" bestFit="1" customWidth="1"/>
    <col min="8" max="8" width="15.28515625" style="69" customWidth="1"/>
    <col min="9" max="16384" width="11.42578125" style="69"/>
  </cols>
  <sheetData>
    <row r="1" spans="1:8" ht="6" customHeight="1"/>
    <row r="2" spans="1:8">
      <c r="A2" s="430" t="s">
        <v>28</v>
      </c>
      <c r="B2" s="430"/>
      <c r="C2" s="430"/>
      <c r="D2" s="430"/>
    </row>
    <row r="4" spans="1:8">
      <c r="B4" s="62" t="s">
        <v>200</v>
      </c>
    </row>
    <row r="5" spans="1:8">
      <c r="B5" s="75"/>
      <c r="C5" s="437" t="s">
        <v>231</v>
      </c>
      <c r="D5" s="437"/>
      <c r="E5" s="438" t="s">
        <v>232</v>
      </c>
      <c r="F5" s="438"/>
      <c r="G5" s="437" t="s">
        <v>233</v>
      </c>
      <c r="H5" s="437"/>
    </row>
    <row r="6" spans="1:8">
      <c r="B6" s="82"/>
      <c r="C6" s="83" t="s">
        <v>241</v>
      </c>
      <c r="D6" s="83" t="s">
        <v>200</v>
      </c>
      <c r="E6" s="84" t="s">
        <v>241</v>
      </c>
      <c r="F6" s="84" t="s">
        <v>200</v>
      </c>
      <c r="G6" s="83" t="s">
        <v>241</v>
      </c>
      <c r="H6" s="83" t="s">
        <v>200</v>
      </c>
    </row>
    <row r="7" spans="1:8">
      <c r="B7" s="75" t="s">
        <v>242</v>
      </c>
      <c r="C7" s="85">
        <v>0</v>
      </c>
      <c r="D7" s="85">
        <f>+C7*0.08</f>
        <v>0</v>
      </c>
      <c r="E7" s="76">
        <v>0</v>
      </c>
      <c r="F7" s="76">
        <f>+E7*0.08</f>
        <v>0</v>
      </c>
      <c r="G7" s="85">
        <v>0</v>
      </c>
      <c r="H7" s="85">
        <f>+G7*0.08</f>
        <v>0</v>
      </c>
    </row>
    <row r="8" spans="1:8">
      <c r="B8" s="77" t="s">
        <v>243</v>
      </c>
      <c r="C8" s="86">
        <v>336</v>
      </c>
      <c r="D8" s="86">
        <f>+C8*0.08</f>
        <v>26.88</v>
      </c>
      <c r="E8" s="79">
        <v>330</v>
      </c>
      <c r="F8" s="79">
        <f>+E8*0.08</f>
        <v>26.400000000000002</v>
      </c>
      <c r="G8" s="86">
        <v>6</v>
      </c>
      <c r="H8" s="86">
        <f>+G8*0.08</f>
        <v>0.48</v>
      </c>
    </row>
    <row r="9" spans="1:8">
      <c r="B9" s="77" t="s">
        <v>244</v>
      </c>
      <c r="C9" s="86">
        <v>195</v>
      </c>
      <c r="D9" s="86">
        <f t="shared" ref="D9:D17" si="0">+C9*0.08</f>
        <v>15.6</v>
      </c>
      <c r="E9" s="79">
        <v>195</v>
      </c>
      <c r="F9" s="79">
        <f t="shared" ref="F9:F17" si="1">+E9*0.08</f>
        <v>15.6</v>
      </c>
      <c r="G9" s="86">
        <v>0</v>
      </c>
      <c r="H9" s="86">
        <f t="shared" ref="H9:H17" si="2">+G9*0.08</f>
        <v>0</v>
      </c>
    </row>
    <row r="10" spans="1:8">
      <c r="B10" s="77" t="s">
        <v>245</v>
      </c>
      <c r="C10" s="86">
        <v>434</v>
      </c>
      <c r="D10" s="86">
        <f t="shared" si="0"/>
        <v>34.72</v>
      </c>
      <c r="E10" s="79">
        <v>1329</v>
      </c>
      <c r="F10" s="79">
        <f t="shared" si="1"/>
        <v>106.32000000000001</v>
      </c>
      <c r="G10" s="86">
        <v>427</v>
      </c>
      <c r="H10" s="86">
        <f t="shared" si="2"/>
        <v>34.160000000000004</v>
      </c>
    </row>
    <row r="11" spans="1:8">
      <c r="B11" s="77" t="s">
        <v>246</v>
      </c>
      <c r="C11" s="86">
        <v>0</v>
      </c>
      <c r="D11" s="86">
        <f t="shared" si="0"/>
        <v>0</v>
      </c>
      <c r="E11" s="79">
        <v>113</v>
      </c>
      <c r="F11" s="79">
        <f t="shared" si="1"/>
        <v>9.0400000000000009</v>
      </c>
      <c r="G11" s="86">
        <v>0</v>
      </c>
      <c r="H11" s="86">
        <f t="shared" si="2"/>
        <v>0</v>
      </c>
    </row>
    <row r="12" spans="1:8">
      <c r="B12" s="77" t="s">
        <v>247</v>
      </c>
      <c r="C12" s="86">
        <v>0</v>
      </c>
      <c r="D12" s="86">
        <f t="shared" si="0"/>
        <v>0</v>
      </c>
      <c r="E12" s="79">
        <v>0</v>
      </c>
      <c r="F12" s="79">
        <f t="shared" si="1"/>
        <v>0</v>
      </c>
      <c r="G12" s="86">
        <v>0</v>
      </c>
      <c r="H12" s="86">
        <f t="shared" si="2"/>
        <v>0</v>
      </c>
    </row>
    <row r="13" spans="1:8">
      <c r="B13" s="77" t="s">
        <v>248</v>
      </c>
      <c r="C13" s="86">
        <v>0</v>
      </c>
      <c r="D13" s="86">
        <f t="shared" si="0"/>
        <v>0</v>
      </c>
      <c r="E13" s="79">
        <v>0</v>
      </c>
      <c r="F13" s="79">
        <f t="shared" si="1"/>
        <v>0</v>
      </c>
      <c r="G13" s="86">
        <v>0</v>
      </c>
      <c r="H13" s="86">
        <f t="shared" si="2"/>
        <v>0</v>
      </c>
    </row>
    <row r="14" spans="1:8">
      <c r="B14" s="77" t="s">
        <v>249</v>
      </c>
      <c r="C14" s="86">
        <v>0</v>
      </c>
      <c r="D14" s="86">
        <f t="shared" si="0"/>
        <v>0</v>
      </c>
      <c r="E14" s="79">
        <v>0</v>
      </c>
      <c r="F14" s="79">
        <f t="shared" si="1"/>
        <v>0</v>
      </c>
      <c r="G14" s="86">
        <v>0</v>
      </c>
      <c r="H14" s="86">
        <f t="shared" si="2"/>
        <v>0</v>
      </c>
    </row>
    <row r="15" spans="1:8">
      <c r="B15" s="77" t="s">
        <v>250</v>
      </c>
      <c r="C15" s="86">
        <v>487</v>
      </c>
      <c r="D15" s="86">
        <f t="shared" si="0"/>
        <v>38.96</v>
      </c>
      <c r="E15" s="79">
        <v>479</v>
      </c>
      <c r="F15" s="79">
        <f t="shared" si="1"/>
        <v>38.32</v>
      </c>
      <c r="G15" s="86">
        <v>59</v>
      </c>
      <c r="H15" s="86">
        <f t="shared" si="2"/>
        <v>4.72</v>
      </c>
    </row>
    <row r="16" spans="1:8">
      <c r="B16" s="77" t="s">
        <v>251</v>
      </c>
      <c r="C16" s="86">
        <v>173</v>
      </c>
      <c r="D16" s="86">
        <f t="shared" si="0"/>
        <v>13.84</v>
      </c>
      <c r="E16" s="79">
        <v>173</v>
      </c>
      <c r="F16" s="79">
        <f t="shared" si="1"/>
        <v>13.84</v>
      </c>
      <c r="G16" s="86">
        <v>0</v>
      </c>
      <c r="H16" s="86">
        <f t="shared" si="2"/>
        <v>0</v>
      </c>
    </row>
    <row r="17" spans="2:8">
      <c r="B17" s="82" t="s">
        <v>252</v>
      </c>
      <c r="C17" s="87">
        <v>655</v>
      </c>
      <c r="D17" s="86">
        <f t="shared" si="0"/>
        <v>52.4</v>
      </c>
      <c r="E17" s="80">
        <v>2184</v>
      </c>
      <c r="F17" s="79">
        <f t="shared" si="1"/>
        <v>174.72</v>
      </c>
      <c r="G17" s="87">
        <v>40</v>
      </c>
      <c r="H17" s="86">
        <f t="shared" si="2"/>
        <v>3.2</v>
      </c>
    </row>
    <row r="18" spans="2:8">
      <c r="B18" s="66" t="s">
        <v>253</v>
      </c>
      <c r="C18" s="88">
        <f t="shared" ref="C18:H18" si="3">SUM(C7:C17)</f>
        <v>2280</v>
      </c>
      <c r="D18" s="88">
        <f t="shared" si="3"/>
        <v>182.4</v>
      </c>
      <c r="E18" s="68">
        <f t="shared" si="3"/>
        <v>4803</v>
      </c>
      <c r="F18" s="68">
        <f t="shared" si="3"/>
        <v>384.24</v>
      </c>
      <c r="G18" s="88">
        <f t="shared" si="3"/>
        <v>532</v>
      </c>
      <c r="H18" s="88">
        <f t="shared" si="3"/>
        <v>42.56</v>
      </c>
    </row>
    <row r="19" spans="2:8">
      <c r="C19" s="71"/>
      <c r="D19" s="71"/>
      <c r="E19" s="81"/>
      <c r="F19" s="81"/>
      <c r="G19" s="71"/>
      <c r="H19" s="71"/>
    </row>
    <row r="20" spans="2:8">
      <c r="B20" s="69" t="s">
        <v>254</v>
      </c>
      <c r="C20" s="71">
        <v>10409</v>
      </c>
      <c r="D20" s="71">
        <f>+C20*0.08</f>
        <v>832.72</v>
      </c>
      <c r="E20" s="81">
        <v>4970</v>
      </c>
      <c r="F20" s="81">
        <f>+E20*0.08</f>
        <v>397.6</v>
      </c>
      <c r="G20" s="71">
        <v>5992</v>
      </c>
      <c r="H20" s="71">
        <f>+G20*0.08</f>
        <v>479.36</v>
      </c>
    </row>
    <row r="21" spans="2:8">
      <c r="B21" s="69" t="s">
        <v>255</v>
      </c>
      <c r="C21" s="71">
        <v>359</v>
      </c>
      <c r="D21" s="71">
        <f t="shared" ref="D21:D24" si="4">+C21*0.08</f>
        <v>28.72</v>
      </c>
      <c r="E21" s="81">
        <v>359</v>
      </c>
      <c r="F21" s="81">
        <f t="shared" ref="F21:F24" si="5">+E21*0.08</f>
        <v>28.72</v>
      </c>
      <c r="G21" s="71">
        <v>0</v>
      </c>
      <c r="H21" s="71">
        <f t="shared" ref="H21:H24" si="6">+G21*0.08</f>
        <v>0</v>
      </c>
    </row>
    <row r="22" spans="2:8">
      <c r="B22" s="69" t="s">
        <v>256</v>
      </c>
      <c r="C22" s="71">
        <v>2974</v>
      </c>
      <c r="D22" s="71">
        <f t="shared" si="4"/>
        <v>237.92000000000002</v>
      </c>
      <c r="E22" s="81">
        <v>2861</v>
      </c>
      <c r="F22" s="81">
        <f t="shared" si="5"/>
        <v>228.88</v>
      </c>
      <c r="G22" s="71">
        <v>113</v>
      </c>
      <c r="H22" s="71">
        <f t="shared" si="6"/>
        <v>9.0400000000000009</v>
      </c>
    </row>
    <row r="23" spans="2:8">
      <c r="B23" s="69" t="s">
        <v>257</v>
      </c>
      <c r="C23" s="71">
        <v>6544</v>
      </c>
      <c r="D23" s="71">
        <f t="shared" si="4"/>
        <v>523.52</v>
      </c>
      <c r="E23" s="81">
        <v>6544</v>
      </c>
      <c r="F23" s="81">
        <f t="shared" si="5"/>
        <v>523.52</v>
      </c>
      <c r="G23" s="71">
        <v>0</v>
      </c>
      <c r="H23" s="71">
        <f t="shared" si="6"/>
        <v>0</v>
      </c>
    </row>
    <row r="24" spans="2:8">
      <c r="B24" s="69" t="s">
        <v>258</v>
      </c>
      <c r="C24" s="71">
        <v>9620</v>
      </c>
      <c r="D24" s="71">
        <f t="shared" si="4"/>
        <v>769.6</v>
      </c>
      <c r="E24" s="81">
        <v>9413</v>
      </c>
      <c r="F24" s="81">
        <f t="shared" si="5"/>
        <v>753.04</v>
      </c>
      <c r="G24" s="71">
        <v>207</v>
      </c>
      <c r="H24" s="71">
        <f t="shared" si="6"/>
        <v>16.559999999999999</v>
      </c>
    </row>
    <row r="25" spans="2:8">
      <c r="B25" s="66" t="s">
        <v>259</v>
      </c>
      <c r="C25" s="88">
        <f>SUM(C20:C24)</f>
        <v>29906</v>
      </c>
      <c r="D25" s="88">
        <f>SUM(D20:D24)</f>
        <v>2392.48</v>
      </c>
      <c r="E25" s="68">
        <f>SUM(E20:E24)</f>
        <v>24147</v>
      </c>
      <c r="F25" s="68">
        <f>SUM(F20:F24)</f>
        <v>1931.76</v>
      </c>
      <c r="G25" s="88">
        <f t="shared" ref="G25:H25" si="7">SUM(G20:G24)</f>
        <v>6312</v>
      </c>
      <c r="H25" s="88">
        <f t="shared" si="7"/>
        <v>504.96000000000004</v>
      </c>
    </row>
    <row r="26" spans="2:8">
      <c r="B26" s="89" t="s">
        <v>260</v>
      </c>
      <c r="C26" s="83">
        <f>+C18+C25</f>
        <v>32186</v>
      </c>
      <c r="D26" s="83">
        <f>+D18+D25</f>
        <v>2574.88</v>
      </c>
      <c r="E26" s="84">
        <f>+E18+E25</f>
        <v>28950</v>
      </c>
      <c r="F26" s="84">
        <f>+F18+F25</f>
        <v>2316</v>
      </c>
      <c r="G26" s="83">
        <f t="shared" ref="G26:H26" si="8">+G18+G25</f>
        <v>6844</v>
      </c>
      <c r="H26" s="83">
        <f t="shared" si="8"/>
        <v>547.52</v>
      </c>
    </row>
    <row r="27" spans="2:8">
      <c r="C27" s="71"/>
      <c r="D27" s="71"/>
      <c r="E27" s="81"/>
      <c r="F27" s="81"/>
      <c r="G27" s="71"/>
      <c r="H27" s="71"/>
    </row>
    <row r="28" spans="2:8">
      <c r="B28" s="75" t="s">
        <v>261</v>
      </c>
      <c r="C28" s="85">
        <v>0</v>
      </c>
      <c r="D28" s="85">
        <f>+C28*0.08</f>
        <v>0</v>
      </c>
      <c r="E28" s="76">
        <v>0</v>
      </c>
      <c r="F28" s="76">
        <f>+E28*0.08</f>
        <v>0</v>
      </c>
      <c r="G28" s="85">
        <v>0</v>
      </c>
      <c r="H28" s="85">
        <f>+G28*0.08</f>
        <v>0</v>
      </c>
    </row>
    <row r="29" spans="2:8">
      <c r="B29" s="77" t="s">
        <v>262</v>
      </c>
      <c r="C29" s="86">
        <v>0</v>
      </c>
      <c r="D29" s="86">
        <f>+C29*0.08</f>
        <v>0</v>
      </c>
      <c r="E29" s="79">
        <v>0</v>
      </c>
      <c r="F29" s="79">
        <f>+E29*0.08</f>
        <v>0</v>
      </c>
      <c r="G29" s="86">
        <v>0</v>
      </c>
      <c r="H29" s="86">
        <f>+G29*0.08</f>
        <v>0</v>
      </c>
    </row>
    <row r="30" spans="2:8">
      <c r="B30" s="77" t="s">
        <v>263</v>
      </c>
      <c r="C30" s="86">
        <v>0</v>
      </c>
      <c r="D30" s="86">
        <f t="shared" ref="D30:D31" si="9">+C30*0.08</f>
        <v>0</v>
      </c>
      <c r="E30" s="79">
        <v>0</v>
      </c>
      <c r="F30" s="79">
        <f t="shared" ref="F30:F31" si="10">+E30*0.08</f>
        <v>0</v>
      </c>
      <c r="G30" s="86">
        <v>0</v>
      </c>
      <c r="H30" s="86">
        <f t="shared" ref="H30:H31" si="11">+G30*0.08</f>
        <v>0</v>
      </c>
    </row>
    <row r="31" spans="2:8">
      <c r="B31" s="82" t="s">
        <v>264</v>
      </c>
      <c r="C31" s="87">
        <v>225</v>
      </c>
      <c r="D31" s="86">
        <f t="shared" si="9"/>
        <v>18</v>
      </c>
      <c r="E31" s="80">
        <v>12</v>
      </c>
      <c r="F31" s="79">
        <f t="shared" si="10"/>
        <v>0.96</v>
      </c>
      <c r="G31" s="87">
        <v>213</v>
      </c>
      <c r="H31" s="86">
        <f t="shared" si="11"/>
        <v>17.04</v>
      </c>
    </row>
    <row r="32" spans="2:8">
      <c r="B32" s="66" t="s">
        <v>265</v>
      </c>
      <c r="C32" s="88">
        <f t="shared" ref="C32:H32" si="12">SUM(C28:C31)</f>
        <v>225</v>
      </c>
      <c r="D32" s="88">
        <f t="shared" si="12"/>
        <v>18</v>
      </c>
      <c r="E32" s="68">
        <f t="shared" si="12"/>
        <v>12</v>
      </c>
      <c r="F32" s="68">
        <f t="shared" si="12"/>
        <v>0.96</v>
      </c>
      <c r="G32" s="88">
        <f t="shared" si="12"/>
        <v>213</v>
      </c>
      <c r="H32" s="88">
        <f t="shared" si="12"/>
        <v>17.04</v>
      </c>
    </row>
    <row r="33" spans="2:8">
      <c r="B33" s="66"/>
      <c r="C33" s="88"/>
      <c r="D33" s="88"/>
      <c r="E33" s="68"/>
      <c r="F33" s="68"/>
      <c r="G33" s="88"/>
      <c r="H33" s="88"/>
    </row>
    <row r="34" spans="2:8">
      <c r="B34" s="73" t="s">
        <v>266</v>
      </c>
      <c r="C34" s="90">
        <v>2903</v>
      </c>
      <c r="D34" s="90">
        <f>+C34*0.08</f>
        <v>232.24</v>
      </c>
      <c r="E34" s="91">
        <v>2704</v>
      </c>
      <c r="F34" s="91">
        <f>+E34*0.08</f>
        <v>216.32</v>
      </c>
      <c r="G34" s="90">
        <v>629</v>
      </c>
      <c r="H34" s="90">
        <f>+G34*0.08</f>
        <v>50.32</v>
      </c>
    </row>
    <row r="35" spans="2:8">
      <c r="B35" s="73" t="s">
        <v>267</v>
      </c>
      <c r="C35" s="90">
        <v>0</v>
      </c>
      <c r="D35" s="90">
        <f>+C35*0.08</f>
        <v>0</v>
      </c>
      <c r="E35" s="91">
        <v>0</v>
      </c>
      <c r="F35" s="91">
        <f>+E35*0.08</f>
        <v>0</v>
      </c>
      <c r="G35" s="90">
        <v>0</v>
      </c>
      <c r="H35" s="90">
        <f>+G35*0.08</f>
        <v>0</v>
      </c>
    </row>
    <row r="36" spans="2:8">
      <c r="B36" s="66" t="s">
        <v>268</v>
      </c>
      <c r="C36" s="88">
        <f>+C26+C32+C34</f>
        <v>35314</v>
      </c>
      <c r="D36" s="88">
        <f>+D26+D32+D34</f>
        <v>2825.12</v>
      </c>
      <c r="E36" s="68">
        <f>+E26+E32+E34</f>
        <v>31666</v>
      </c>
      <c r="F36" s="68">
        <f>+F26+F32+F34</f>
        <v>2533.2800000000002</v>
      </c>
      <c r="G36" s="88">
        <f t="shared" ref="G36:H36" si="13">+G26+G32+G34</f>
        <v>7686</v>
      </c>
      <c r="H36" s="88">
        <f t="shared" si="13"/>
        <v>614.88</v>
      </c>
    </row>
    <row r="39" spans="2:8">
      <c r="B39" s="260" t="s">
        <v>514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69" customWidth="1"/>
    <col min="2" max="2" width="39.42578125" style="69" bestFit="1" customWidth="1"/>
    <col min="3" max="4" width="20.5703125" style="69" customWidth="1"/>
    <col min="5" max="5" width="7.5703125" style="69" customWidth="1"/>
    <col min="6" max="6" width="20.5703125" style="69" customWidth="1"/>
    <col min="7" max="7" width="8.28515625" style="69" customWidth="1"/>
    <col min="8" max="8" width="20.5703125" style="69" customWidth="1"/>
    <col min="9" max="16384" width="11.42578125" style="69"/>
  </cols>
  <sheetData>
    <row r="1" spans="1:8" ht="6" customHeight="1"/>
    <row r="2" spans="1:8">
      <c r="A2" s="430" t="s">
        <v>28</v>
      </c>
      <c r="B2" s="430"/>
      <c r="C2" s="430"/>
      <c r="D2" s="430"/>
    </row>
    <row r="4" spans="1:8">
      <c r="B4" s="62" t="s">
        <v>9</v>
      </c>
    </row>
    <row r="5" spans="1:8">
      <c r="B5" s="92"/>
      <c r="C5" s="88" t="s">
        <v>269</v>
      </c>
      <c r="D5" s="74" t="s">
        <v>231</v>
      </c>
      <c r="E5" s="74"/>
      <c r="F5" s="74" t="s">
        <v>232</v>
      </c>
      <c r="G5" s="74"/>
      <c r="H5" s="74" t="s">
        <v>233</v>
      </c>
    </row>
    <row r="6" spans="1:8">
      <c r="B6" s="93" t="s">
        <v>270</v>
      </c>
      <c r="C6" s="94"/>
      <c r="D6" s="95">
        <v>35313</v>
      </c>
      <c r="E6" s="95"/>
      <c r="F6" s="95">
        <v>31667</v>
      </c>
      <c r="G6" s="95"/>
      <c r="H6" s="95">
        <v>7686</v>
      </c>
    </row>
    <row r="7" spans="1:8">
      <c r="B7" s="73" t="s">
        <v>271</v>
      </c>
      <c r="C7" s="122">
        <v>4.5</v>
      </c>
      <c r="D7" s="91">
        <f>+D6*$C$7/100</f>
        <v>1589.085</v>
      </c>
      <c r="E7" s="91"/>
      <c r="F7" s="91">
        <f>+F6*$C$7/100</f>
        <v>1425.0150000000001</v>
      </c>
      <c r="G7" s="91"/>
      <c r="H7" s="91">
        <f>+H6*$C$7/100</f>
        <v>345.87</v>
      </c>
    </row>
    <row r="8" spans="1:8">
      <c r="B8" s="93" t="s">
        <v>272</v>
      </c>
      <c r="C8" s="96"/>
      <c r="D8" s="81"/>
      <c r="E8" s="81"/>
      <c r="F8" s="81"/>
      <c r="G8" s="81"/>
      <c r="H8" s="81"/>
    </row>
    <row r="9" spans="1:8">
      <c r="B9" s="69" t="s">
        <v>12</v>
      </c>
      <c r="C9" s="123">
        <v>2.5</v>
      </c>
      <c r="D9" s="81">
        <f>+D6*C9/100</f>
        <v>882.82500000000005</v>
      </c>
      <c r="E9" s="81"/>
      <c r="F9" s="81">
        <f>+F6*C9/100</f>
        <v>791.67499999999995</v>
      </c>
      <c r="G9" s="81"/>
      <c r="H9" s="81">
        <f>+H6*C9/100</f>
        <v>192.15</v>
      </c>
    </row>
    <row r="10" spans="1:8">
      <c r="B10" s="69" t="s">
        <v>273</v>
      </c>
      <c r="C10" s="123">
        <v>3</v>
      </c>
      <c r="D10" s="81">
        <f>+D6*C10/100</f>
        <v>1059.3900000000001</v>
      </c>
      <c r="E10" s="81"/>
      <c r="F10" s="81">
        <f>+F6*C10/100</f>
        <v>950.01</v>
      </c>
      <c r="G10" s="81"/>
      <c r="H10" s="81">
        <f>+H6*C10/100</f>
        <v>230.58</v>
      </c>
    </row>
    <row r="11" spans="1:8">
      <c r="B11" s="69" t="s">
        <v>274</v>
      </c>
      <c r="C11" s="123">
        <v>1</v>
      </c>
      <c r="D11" s="81">
        <f>+D6*C11/100</f>
        <v>353.13</v>
      </c>
      <c r="E11" s="81"/>
      <c r="F11" s="81">
        <f>+F6*C11/100</f>
        <v>316.67</v>
      </c>
      <c r="G11" s="81"/>
      <c r="H11" s="81">
        <f>+H6*C11/100</f>
        <v>76.86</v>
      </c>
    </row>
    <row r="12" spans="1:8">
      <c r="B12" s="66" t="s">
        <v>275</v>
      </c>
      <c r="C12" s="88"/>
      <c r="D12" s="68">
        <f>SUM(D9:D11)</f>
        <v>2295.3450000000003</v>
      </c>
      <c r="E12" s="68"/>
      <c r="F12" s="68">
        <f>SUM(F9:F11)</f>
        <v>2058.355</v>
      </c>
      <c r="G12" s="68"/>
      <c r="H12" s="68">
        <v>538</v>
      </c>
    </row>
    <row r="13" spans="1:8">
      <c r="B13" s="69" t="s">
        <v>16</v>
      </c>
      <c r="C13" s="71"/>
      <c r="D13" s="81">
        <v>6088</v>
      </c>
      <c r="E13" s="81"/>
      <c r="F13" s="81">
        <v>5882</v>
      </c>
      <c r="G13" s="81"/>
      <c r="H13" s="81">
        <v>1490</v>
      </c>
    </row>
    <row r="14" spans="1:8">
      <c r="B14" s="66" t="s">
        <v>276</v>
      </c>
      <c r="C14" s="66"/>
      <c r="D14" s="97">
        <v>20.9</v>
      </c>
      <c r="E14" s="97"/>
      <c r="F14" s="97">
        <v>22.7</v>
      </c>
      <c r="G14" s="97"/>
      <c r="H14" s="97">
        <v>19.399999999999999</v>
      </c>
    </row>
    <row r="15" spans="1:8">
      <c r="B15" s="69" t="s">
        <v>550</v>
      </c>
      <c r="D15" s="98">
        <v>18.899999999999999</v>
      </c>
      <c r="E15" s="98"/>
      <c r="F15" s="98">
        <v>20.5</v>
      </c>
      <c r="G15" s="98"/>
      <c r="H15" s="98">
        <v>19.399999999999999</v>
      </c>
    </row>
    <row r="16" spans="1:8">
      <c r="B16" s="66" t="s">
        <v>277</v>
      </c>
      <c r="C16" s="66"/>
      <c r="D16" s="97">
        <v>17.2</v>
      </c>
      <c r="E16" s="97"/>
      <c r="F16" s="97">
        <v>18.600000000000001</v>
      </c>
      <c r="G16" s="97"/>
      <c r="H16" s="97">
        <v>19.399999999999999</v>
      </c>
    </row>
    <row r="19" spans="2:2">
      <c r="B19" s="260" t="s">
        <v>514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2022-10-26T08:01:02Z</dcterms:modified>
</cp:coreProperties>
</file>