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3\Q3\"/>
    </mc:Choice>
  </mc:AlternateContent>
  <xr:revisionPtr revIDLastSave="0" documentId="13_ncr:1_{023A409B-E88C-44BC-AC36-F5984FE7EC62}" xr6:coauthVersionLast="47" xr6:coauthVersionMax="47" xr10:uidLastSave="{00000000-0000-0000-0000-000000000000}"/>
  <bookViews>
    <workbookView xWindow="-38240" yWindow="160" windowWidth="18960" windowHeight="2068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94" r:id="rId10"/>
    <sheet name="10" sheetId="165" r:id="rId11"/>
    <sheet name="11" sheetId="166" r:id="rId12"/>
    <sheet name="12" sheetId="167" r:id="rId13"/>
    <sheet name="13" sheetId="168" r:id="rId14"/>
    <sheet name="14" sheetId="170" r:id="rId15"/>
    <sheet name="15" sheetId="171" r:id="rId16"/>
    <sheet name="16" sheetId="172" r:id="rId17"/>
    <sheet name="17" sheetId="173" r:id="rId18"/>
    <sheet name="18" sheetId="174" r:id="rId19"/>
    <sheet name="19" sheetId="175" r:id="rId20"/>
    <sheet name="20" sheetId="176" r:id="rId21"/>
    <sheet name="21" sheetId="177" r:id="rId22"/>
    <sheet name="22" sheetId="178" r:id="rId23"/>
    <sheet name="23" sheetId="179" r:id="rId24"/>
    <sheet name="24" sheetId="180" r:id="rId25"/>
    <sheet name="25" sheetId="182" r:id="rId26"/>
    <sheet name="26" sheetId="184" r:id="rId27"/>
    <sheet name="27" sheetId="185" r:id="rId28"/>
    <sheet name="28" sheetId="186" r:id="rId29"/>
    <sheet name="29" sheetId="187" r:id="rId30"/>
    <sheet name="30" sheetId="188" r:id="rId31"/>
    <sheet name="31" sheetId="189" r:id="rId32"/>
    <sheet name="32" sheetId="190" r:id="rId33"/>
    <sheet name="33" sheetId="191" r:id="rId34"/>
    <sheet name="34" sheetId="192" r:id="rId35"/>
  </sheets>
  <externalReferences>
    <externalReference r:id="rId36"/>
    <externalReference r:id="rId37"/>
    <externalReference r:id="rId38"/>
    <externalReference r:id="rId39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4">[2]Forside!$A$3</definedName>
    <definedName name="sMargin" localSheetId="15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8">'18'!$B$4:$J$11</definedName>
    <definedName name="_xlnm.Print_Area" localSheetId="9">'9'!$B$5:$H$53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58" l="1"/>
  <c r="C12" i="185"/>
  <c r="H13" i="163"/>
  <c r="F13" i="163"/>
  <c r="D13" i="163"/>
  <c r="G20" i="162"/>
  <c r="C20" i="162"/>
  <c r="E20" i="162"/>
  <c r="F7" i="162"/>
  <c r="D10" i="161"/>
  <c r="C10" i="161"/>
  <c r="K10" i="158"/>
  <c r="K9" i="158" s="1"/>
  <c r="K14" i="158" s="1"/>
  <c r="K11" i="158"/>
  <c r="K12" i="158"/>
  <c r="K13" i="158"/>
  <c r="J9" i="158"/>
  <c r="J14" i="158"/>
  <c r="H10" i="158"/>
  <c r="H11" i="158"/>
  <c r="H12" i="158"/>
  <c r="H13" i="158"/>
  <c r="G9" i="158"/>
  <c r="G14" i="158"/>
  <c r="E10" i="158"/>
  <c r="E9" i="158" s="1"/>
  <c r="E14" i="158" s="1"/>
  <c r="E11" i="158"/>
  <c r="E12" i="158"/>
  <c r="E13" i="158"/>
  <c r="D14" i="158"/>
  <c r="C9" i="160"/>
  <c r="G20" i="159"/>
  <c r="F20" i="159"/>
  <c r="E20" i="159"/>
  <c r="D20" i="159"/>
  <c r="C20" i="159"/>
  <c r="H11" i="163"/>
  <c r="H10" i="163"/>
  <c r="H9" i="163"/>
  <c r="F11" i="163"/>
  <c r="F12" i="163"/>
  <c r="F10" i="163"/>
  <c r="F9" i="163"/>
  <c r="D11" i="163"/>
  <c r="D12" i="163"/>
  <c r="D10" i="163"/>
  <c r="D9" i="163"/>
  <c r="H7" i="163"/>
  <c r="F7" i="163"/>
  <c r="D7" i="163"/>
  <c r="D20" i="162"/>
  <c r="H32" i="162"/>
  <c r="F32" i="162"/>
  <c r="D32" i="162"/>
  <c r="F31" i="162"/>
  <c r="H31" i="162"/>
  <c r="D31" i="162"/>
  <c r="H28" i="162"/>
  <c r="H27" i="162"/>
  <c r="H29" i="162"/>
  <c r="H26" i="162"/>
  <c r="H25" i="162"/>
  <c r="F28" i="162"/>
  <c r="F27" i="162"/>
  <c r="F26" i="162"/>
  <c r="F25" i="162"/>
  <c r="D28" i="162"/>
  <c r="D27" i="162"/>
  <c r="D26" i="162"/>
  <c r="D25" i="162"/>
  <c r="H21" i="162"/>
  <c r="H20" i="162"/>
  <c r="F21" i="162"/>
  <c r="F20" i="162"/>
  <c r="D21" i="162"/>
  <c r="E29" i="162"/>
  <c r="G29" i="162"/>
  <c r="C29" i="162"/>
  <c r="E22" i="162"/>
  <c r="G22" i="162"/>
  <c r="C22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2" i="161"/>
  <c r="E15" i="161"/>
  <c r="E17" i="161"/>
  <c r="D12" i="161"/>
  <c r="D15" i="161"/>
  <c r="D17" i="161"/>
  <c r="C12" i="161"/>
  <c r="C15" i="161"/>
  <c r="C17" i="161"/>
  <c r="C11" i="172"/>
  <c r="F29" i="162"/>
  <c r="D29" i="162"/>
  <c r="H22" i="162"/>
  <c r="F22" i="162"/>
  <c r="C23" i="162"/>
  <c r="C33" i="162"/>
  <c r="G23" i="162"/>
  <c r="G33" i="162"/>
  <c r="D22" i="162"/>
  <c r="F18" i="162"/>
  <c r="D18" i="162"/>
  <c r="H18" i="162"/>
  <c r="E23" i="162"/>
  <c r="E33" i="162"/>
  <c r="H23" i="162"/>
  <c r="H33" i="162"/>
  <c r="F23" i="162"/>
  <c r="F33" i="162"/>
  <c r="D23" i="162"/>
  <c r="D33" i="162"/>
  <c r="H9" i="158"/>
  <c r="H14" i="158" s="1"/>
</calcChain>
</file>

<file path=xl/sharedStrings.xml><?xml version="1.0" encoding="utf-8"?>
<sst xmlns="http://schemas.openxmlformats.org/spreadsheetml/2006/main" count="1060" uniqueCount="623">
  <si>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</si>
  <si>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</si>
  <si>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</si>
  <si>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</si>
  <si>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</si>
  <si>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</si>
  <si>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</si>
  <si>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</si>
  <si>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</si>
  <si>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</si>
  <si>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</si>
  <si>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</si>
  <si>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</si>
  <si>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</si>
  <si>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</si>
  <si>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</si>
  <si>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</si>
  <si>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</si>
  <si>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</si>
  <si>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</si>
  <si>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</si>
  <si>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</si>
  <si>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</si>
  <si>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</si>
  <si>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</si>
  <si>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</si>
  <si>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</si>
  <si>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</si>
  <si>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</si>
  <si>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</si>
  <si>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</si>
  <si>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</si>
  <si>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</si>
  <si>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</si>
  <si>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</si>
  <si>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</si>
  <si>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</si>
  <si>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</si>
  <si>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</si>
  <si>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</si>
  <si>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</si>
  <si>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Potensiell fremtidig eksponering</t>
  </si>
  <si>
    <t>Eksponeringer utenom balansen</t>
  </si>
  <si>
    <t>Eksponering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</si>
  <si>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</si>
  <si>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</si>
  <si>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</si>
  <si>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</si>
  <si>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</si>
  <si>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</si>
  <si>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</si>
  <si>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</si>
  <si>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</si>
  <si>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</si>
  <si>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</si>
  <si>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</si>
  <si>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</si>
  <si>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</si>
  <si>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</si>
  <si>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</si>
  <si>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</si>
  <si>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</si>
  <si>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</si>
  <si>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</si>
  <si>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</si>
  <si>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</si>
  <si>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</si>
  <si>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</si>
  <si>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</si>
  <si>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</si>
  <si>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</si>
  <si>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</si>
  <si>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</si>
  <si>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</si>
  <si>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</si>
  <si>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</si>
  <si>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</si>
  <si>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</si>
  <si>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</si>
  <si>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</si>
  <si>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</si>
  <si>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</si>
  <si>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</si>
  <si>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</si>
  <si>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</si>
  <si>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</si>
  <si>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</si>
  <si>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</si>
  <si>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</si>
  <si>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</si>
  <si>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</si>
  <si>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</si>
  <si>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</si>
  <si>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</si>
  <si>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</si>
  <si>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</si>
  <si>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</si>
  <si>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</si>
  <si>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</si>
  <si>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</si>
  <si>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</si>
  <si>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</si>
  <si>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</si>
  <si>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</si>
  <si>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</si>
  <si>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</si>
  <si>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</si>
  <si>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</si>
  <si>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</si>
  <si>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</si>
  <si>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</si>
  <si>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</si>
  <si>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</si>
  <si>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</si>
  <si>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</si>
  <si>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</si>
  <si>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</si>
  <si>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</si>
  <si>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</si>
  <si>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</si>
  <si>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</si>
  <si>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</si>
  <si>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</si>
  <si>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</si>
  <si>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</si>
  <si>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</si>
  <si>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</si>
  <si>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</si>
  <si>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</si>
  <si>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</si>
  <si>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</si>
  <si>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</si>
  <si>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</si>
  <si>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</si>
  <si>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</si>
  <si>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</si>
  <si>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</si>
  <si>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</si>
  <si>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</si>
  <si>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</si>
  <si>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</si>
  <si>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</si>
  <si>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</si>
  <si>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</si>
  <si>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</si>
  <si>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</si>
  <si>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</si>
  <si>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</si>
  <si>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</si>
  <si>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</si>
  <si>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</si>
  <si>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</si>
  <si>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</si>
  <si>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</si>
  <si>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</si>
  <si>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</si>
  <si>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</si>
  <si>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</si>
  <si>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</si>
  <si>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</si>
  <si>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</si>
  <si>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</si>
  <si>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</si>
  <si>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</si>
  <si>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</si>
  <si>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</si>
  <si>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</si>
  <si>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</si>
  <si>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</si>
  <si>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</si>
  <si>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</si>
  <si>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</si>
  <si>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</si>
  <si>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</si>
  <si>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</si>
  <si>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</si>
  <si>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</si>
  <si>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</si>
  <si>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</si>
  <si>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</si>
  <si>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</si>
  <si>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</si>
  <si>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</si>
  <si>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</si>
  <si>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</si>
  <si>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</si>
  <si>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</si>
  <si>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</si>
  <si>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</si>
  <si>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</si>
  <si>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</si>
  <si>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</si>
  <si>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</si>
  <si>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</si>
  <si>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</si>
  <si>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</si>
  <si>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</si>
  <si>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</si>
  <si>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</si>
  <si>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</si>
  <si>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</si>
  <si>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</si>
  <si>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</si>
  <si>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</si>
  <si>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</si>
  <si>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</si>
  <si>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</si>
  <si>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</si>
  <si>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</si>
  <si>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</si>
  <si>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</si>
  <si>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</si>
  <si>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</si>
  <si>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</si>
  <si>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</si>
  <si>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</si>
  <si>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</si>
  <si>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</si>
  <si>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</si>
  <si>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</si>
  <si>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</si>
  <si>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</si>
  <si>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</si>
  <si>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</si>
  <si>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</si>
  <si>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</si>
  <si>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</si>
  <si>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</si>
  <si>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</si>
  <si>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</si>
  <si>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</si>
  <si>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</si>
  <si>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</si>
  <si>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</si>
  <si>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</si>
  <si>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</si>
  <si>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</si>
  <si>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</si>
  <si>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</si>
  <si>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</si>
  <si>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</si>
  <si>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</si>
  <si>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</si>
  <si>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</si>
  <si>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</si>
  <si>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</si>
  <si>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</si>
  <si>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</si>
  <si>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</si>
  <si>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</si>
  <si>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</si>
  <si>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</si>
  <si>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</si>
  <si>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</si>
  <si>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</si>
  <si>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</si>
  <si>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</si>
  <si>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</si>
  <si>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</si>
  <si>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</si>
  <si>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</si>
  <si>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</si>
  <si>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</si>
  <si>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</si>
  <si>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</si>
  <si>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</si>
  <si>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</si>
  <si>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</si>
  <si>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</si>
  <si>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</si>
  <si>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</si>
  <si>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</si>
  <si>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</si>
  <si>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</si>
  <si>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</si>
  <si>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</si>
  <si>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</si>
  <si>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</si>
  <si>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DE</t>
  </si>
  <si>
    <t>DK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</si>
  <si>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</si>
  <si>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</si>
  <si>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</si>
  <si>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</si>
  <si>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</si>
  <si>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</si>
  <si>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</si>
  <si>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</si>
  <si>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</si>
  <si>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</si>
  <si>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NL</t>
  </si>
  <si>
    <t>NO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</si>
  <si>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</si>
  <si>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</si>
  <si>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</si>
  <si>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</si>
  <si>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</si>
  <si>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</si>
  <si>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</si>
  <si>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</si>
  <si>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</si>
  <si>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</si>
  <si>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</si>
  <si>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</si>
  <si>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</si>
  <si>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</si>
  <si>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</si>
  <si>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</si>
  <si>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</si>
  <si>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</si>
  <si>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</si>
  <si>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</si>
  <si>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</si>
  <si>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</si>
  <si>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</si>
  <si>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</si>
  <si>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</si>
  <si>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</si>
  <si>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</si>
  <si>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</si>
  <si>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</si>
  <si>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</si>
  <si>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</si>
  <si>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</si>
  <si>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</si>
  <si>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</si>
  <si>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</si>
  <si>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</si>
  <si>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</si>
  <si>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</si>
  <si>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</si>
  <si>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</si>
  <si>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</si>
  <si>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</si>
  <si>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</si>
  <si>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</si>
  <si>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</si>
  <si>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</si>
  <si>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</si>
  <si>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</si>
  <si>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</si>
  <si>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</si>
  <si>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</si>
  <si>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</si>
  <si>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</si>
  <si>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</si>
  <si>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</si>
  <si>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</si>
  <si>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</si>
  <si>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KM1</t>
  </si>
  <si>
    <t>Ja</t>
  </si>
  <si>
    <t>OV1</t>
  </si>
  <si>
    <t>LI1</t>
  </si>
  <si>
    <t>LI2</t>
  </si>
  <si>
    <t>CCA</t>
  </si>
  <si>
    <t>LR1</t>
  </si>
  <si>
    <t>Likviditetsrisiko</t>
  </si>
  <si>
    <t>LIQ1</t>
  </si>
  <si>
    <t>LIQ2</t>
  </si>
  <si>
    <t>CR1</t>
  </si>
  <si>
    <t>CR2</t>
  </si>
  <si>
    <t>CR6</t>
  </si>
  <si>
    <t>CR7</t>
  </si>
  <si>
    <t>CR8</t>
  </si>
  <si>
    <t>CR9</t>
  </si>
  <si>
    <t>CCR1</t>
  </si>
  <si>
    <t>CCR2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</si>
  <si>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</si>
  <si>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</si>
  <si>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</si>
  <si>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</si>
  <si>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</si>
  <si>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</si>
  <si>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</si>
  <si>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</si>
  <si>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</si>
  <si>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</si>
  <si>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</si>
  <si>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</si>
  <si>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</si>
  <si>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</si>
  <si>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</si>
  <si>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</si>
  <si>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</si>
  <si>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</si>
  <si>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</si>
  <si>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</si>
  <si>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</si>
  <si>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</si>
  <si>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</si>
  <si>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</si>
  <si>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</si>
  <si>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</si>
  <si>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</si>
  <si>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</si>
  <si>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</si>
  <si>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</si>
  <si>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</si>
  <si>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</si>
  <si>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</si>
  <si>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</si>
  <si>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</si>
  <si>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</si>
  <si>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</si>
  <si>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</si>
  <si>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</si>
  <si>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</si>
  <si>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</si>
  <si>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</si>
  <si>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</si>
  <si>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</si>
  <si>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</si>
  <si>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</si>
  <si>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</si>
  <si>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</si>
  <si>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</si>
  <si>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</si>
  <si>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</si>
  <si>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</si>
  <si>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</si>
  <si>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</si>
  <si>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</si>
  <si>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</si>
  <si>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</si>
  <si>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</si>
  <si>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</si>
  <si>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</si>
  <si>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</si>
  <si>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</si>
  <si>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</si>
  <si>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</si>
  <si>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</si>
  <si>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</si>
  <si>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</si>
  <si>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</si>
  <si>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</si>
  <si>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</si>
  <si>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</si>
  <si>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</si>
  <si>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</si>
  <si>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</si>
  <si>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</si>
  <si>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</si>
  <si>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</si>
  <si>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</si>
  <si>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</si>
  <si>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</si>
  <si>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</si>
  <si>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</si>
  <si>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</si>
  <si>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</si>
  <si>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</si>
  <si>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Oppsummering</t>
  </si>
  <si>
    <t>100% av pålydende</t>
  </si>
  <si>
    <t>Tidsbegrense</t>
  </si>
  <si>
    <t>RO</t>
  </si>
  <si>
    <t>Tall er oppgitt i millioner kroner og prosent om ikke annet er oppgitt.</t>
  </si>
  <si>
    <t>Innskudd</t>
  </si>
  <si>
    <t>Endring i ECL Steg 1</t>
  </si>
  <si>
    <t>Endring i ECL Steg 2</t>
  </si>
  <si>
    <t>Endring i ECL Steg 3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</si>
  <si>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</si>
  <si>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</si>
  <si>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</si>
  <si>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</si>
  <si>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</si>
  <si>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</si>
  <si>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</si>
  <si>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</si>
  <si>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</si>
  <si>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</si>
  <si>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</si>
  <si>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</si>
  <si>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</si>
  <si>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</si>
  <si>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</si>
  <si>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HR</t>
  </si>
  <si>
    <t>IL</t>
  </si>
  <si>
    <t>LU</t>
  </si>
  <si>
    <t>TR</t>
  </si>
  <si>
    <t>[0.25,0.50)</t>
  </si>
  <si>
    <t>[0.50,0.75)</t>
  </si>
  <si>
    <t>Øvrige massemarked</t>
  </si>
  <si>
    <t>Generelle foretak</t>
  </si>
  <si>
    <t>Opptjent egenkapital i form av tilbakeholdte resultater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</si>
  <si>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</si>
  <si>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</si>
  <si>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</si>
  <si>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</si>
  <si>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</si>
  <si>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</si>
  <si>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Total kapitalkrav kredittrisiko</t>
  </si>
  <si>
    <t>Avgang av engasjement og overføring til steg 3 (individuell vurdering)</t>
  </si>
  <si>
    <t>Konstaterte tap hvor det tidligere ikke er foretatt individuell vurdering</t>
  </si>
  <si>
    <t>Aksjer og andeler</t>
  </si>
  <si>
    <t>Andorra</t>
  </si>
  <si>
    <t>Østerrike</t>
  </si>
  <si>
    <t>Australia</t>
  </si>
  <si>
    <t>Bulgaria</t>
  </si>
  <si>
    <t>Brasil</t>
  </si>
  <si>
    <t>Canada</t>
  </si>
  <si>
    <t>Sveits</t>
  </si>
  <si>
    <t>Tsjekkia</t>
  </si>
  <si>
    <t>Tyskland</t>
  </si>
  <si>
    <t>Danmark</t>
  </si>
  <si>
    <t>Spania</t>
  </si>
  <si>
    <t>Finland</t>
  </si>
  <si>
    <t>Færøyene</t>
  </si>
  <si>
    <t>Frankrike</t>
  </si>
  <si>
    <t>Storbritannia</t>
  </si>
  <si>
    <t>Hellas</t>
  </si>
  <si>
    <t>Kroatia</t>
  </si>
  <si>
    <t>Israel</t>
  </si>
  <si>
    <t>Island</t>
  </si>
  <si>
    <t>Italia</t>
  </si>
  <si>
    <t>Japan</t>
  </si>
  <si>
    <t>Litauen</t>
  </si>
  <si>
    <t>Nederland</t>
  </si>
  <si>
    <t>Polen</t>
  </si>
  <si>
    <t>Romania</t>
  </si>
  <si>
    <t>Saudi-Arabia</t>
  </si>
  <si>
    <t>Sverige</t>
  </si>
  <si>
    <t>Singapore</t>
  </si>
  <si>
    <t>Slovenia</t>
  </si>
  <si>
    <t>Thailand</t>
  </si>
  <si>
    <t>Tyrkia</t>
  </si>
  <si>
    <t>USA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</si>
  <si>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</si>
  <si>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</si>
  <si>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</si>
  <si>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</si>
  <si>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</si>
  <si>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</si>
  <si>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</si>
  <si>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</si>
  <si>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</si>
  <si>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</si>
  <si>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</si>
  <si>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</si>
  <si>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</si>
  <si>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</si>
  <si>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</si>
  <si>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</si>
  <si>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</si>
  <si>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</si>
  <si>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</si>
  <si>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</si>
  <si>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</si>
  <si>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</si>
  <si>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</si>
  <si>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</si>
  <si>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</si>
  <si>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</si>
  <si>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</si>
  <si>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</si>
  <si>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</si>
  <si>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</si>
  <si>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</si>
  <si>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</si>
  <si>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</si>
  <si>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</si>
  <si>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</si>
  <si>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</si>
  <si>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</si>
  <si>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</si>
  <si>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</si>
  <si>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</si>
  <si>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</si>
  <si>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Endring steg 3 (individuelt vurdert)</t>
  </si>
  <si>
    <t>DKK</t>
  </si>
  <si>
    <t>KONSERN 2021</t>
  </si>
  <si>
    <t>AA</t>
  </si>
  <si>
    <t xml:space="preserve"> - herav avsetning for forventet tap på utlån PM</t>
  </si>
  <si>
    <t xml:space="preserve"> - herav avsetning for forventet tap på utlån NL</t>
  </si>
  <si>
    <t xml:space="preserve"> - herav avsetning for forventet tap på garantiforpliktelser</t>
  </si>
  <si>
    <t>Engasjement i mislighold UB Q4 2021</t>
  </si>
  <si>
    <t>EE</t>
  </si>
  <si>
    <t>Estland</t>
  </si>
  <si>
    <t>Andre årsaker</t>
  </si>
  <si>
    <t>ZM</t>
  </si>
  <si>
    <t>Zambia</t>
  </si>
  <si>
    <t>Storgata 41-45 Molde AS</t>
  </si>
  <si>
    <t>31.12.22</t>
  </si>
  <si>
    <t>Massemarked</t>
  </si>
  <si>
    <t>KONSERN 2022</t>
  </si>
  <si>
    <t>ECL 01.01.2022</t>
  </si>
  <si>
    <t>ECL  31.12.2022</t>
  </si>
  <si>
    <t>Eksponering 01.01.2022</t>
  </si>
  <si>
    <t>Engasjement med overstyrt migrering</t>
  </si>
  <si>
    <t>Eksponering 31.12.2022*</t>
  </si>
  <si>
    <t>Endring i tapsavsetning - individuelt vurderte</t>
  </si>
  <si>
    <t>Herav: USD</t>
  </si>
  <si>
    <t>Engasjement i mislighold UB Q4 2022</t>
  </si>
  <si>
    <t>Kontanter -  EUR</t>
  </si>
  <si>
    <t>PR</t>
  </si>
  <si>
    <t>Puerto Rico</t>
  </si>
  <si>
    <t>PT</t>
  </si>
  <si>
    <t>Portugal</t>
  </si>
  <si>
    <t>SK</t>
  </si>
  <si>
    <t>Slovakia</t>
  </si>
  <si>
    <t>De forente arabiske emirater</t>
  </si>
  <si>
    <t>Luxembourg</t>
  </si>
  <si>
    <t>MX</t>
  </si>
  <si>
    <t>Mexico</t>
  </si>
  <si>
    <t>UA</t>
  </si>
  <si>
    <t>Ukraina</t>
  </si>
  <si>
    <t xml:space="preserve"> - Grunnleggende IRB (F-IRB)</t>
  </si>
  <si>
    <t>Risikovektede eiendeler 30.6.23</t>
  </si>
  <si>
    <t>BE</t>
  </si>
  <si>
    <t>Belgia</t>
  </si>
  <si>
    <t>CY</t>
  </si>
  <si>
    <t>Kypros</t>
  </si>
  <si>
    <t>Risikovektede eiendeler 30.9.23</t>
  </si>
  <si>
    <t>30.09.23</t>
  </si>
  <si>
    <t>NO00012490012</t>
  </si>
  <si>
    <t>NO0012847815</t>
  </si>
  <si>
    <t>NO0012526286</t>
  </si>
  <si>
    <t>Call 06.04.2027, samt regulatorisk call</t>
  </si>
  <si>
    <t>Call 08.22.2028, samt regulatorisk call</t>
  </si>
  <si>
    <t>Call 19.05.2027, samt regulatorisk call</t>
  </si>
  <si>
    <t>3 mnd NIBOR + 1,60 pp.</t>
  </si>
  <si>
    <t>3 mnd NIBOR + 1,75 pp.</t>
  </si>
  <si>
    <t>3 mnd NIBOR + 3,50pp.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</si>
</sst>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</numFmts>
  <fonts count="110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29" fillId="14" borderId="0" applyNumberFormat="0" applyBorder="0" applyAlignment="0" applyProtection="0"/>
    <xf numFmtId="0" fontId="34" fillId="45" borderId="0" applyNumberFormat="0" applyBorder="0" applyAlignment="0" applyProtection="0"/>
    <xf numFmtId="0" fontId="29" fillId="18" borderId="0" applyNumberFormat="0" applyBorder="0" applyAlignment="0" applyProtection="0"/>
    <xf numFmtId="0" fontId="34" fillId="42" borderId="0" applyNumberFormat="0" applyBorder="0" applyAlignment="0" applyProtection="0"/>
    <xf numFmtId="0" fontId="29" fillId="22" borderId="0" applyNumberFormat="0" applyBorder="0" applyAlignment="0" applyProtection="0"/>
    <xf numFmtId="0" fontId="34" fillId="43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34" fillId="47" borderId="0" applyNumberFormat="0" applyBorder="0" applyAlignment="0" applyProtection="0"/>
    <xf numFmtId="0" fontId="29" fillId="34" borderId="0" applyNumberFormat="0" applyBorder="0" applyAlignment="0" applyProtection="0"/>
    <xf numFmtId="0" fontId="34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29" fillId="11" borderId="0" applyNumberFormat="0" applyBorder="0" applyAlignment="0" applyProtection="0"/>
    <xf numFmtId="0" fontId="34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50" borderId="0" applyNumberFormat="0" applyBorder="0" applyAlignment="0" applyProtection="0"/>
    <xf numFmtId="0" fontId="29" fillId="19" borderId="0" applyNumberFormat="0" applyBorder="0" applyAlignment="0" applyProtection="0"/>
    <xf numFmtId="0" fontId="34" fillId="51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5" borderId="0" applyNumberFormat="0" applyBorder="0" applyAlignment="0" applyProtection="0"/>
    <xf numFmtId="0" fontId="36" fillId="36" borderId="0" applyNumberFormat="0" applyBorder="0" applyAlignment="0" applyProtection="0"/>
    <xf numFmtId="0" fontId="7" fillId="10" borderId="9" applyNumberFormat="0" applyFont="0" applyAlignment="0" applyProtection="0"/>
    <xf numFmtId="0" fontId="37" fillId="40" borderId="15" applyNumberFormat="0" applyAlignment="0" applyProtection="0"/>
    <xf numFmtId="0" fontId="38" fillId="37" borderId="0" applyNumberFormat="0" applyBorder="0" applyAlignment="0" applyProtection="0"/>
    <xf numFmtId="0" fontId="39" fillId="53" borderId="15" applyNumberFormat="0" applyAlignment="0" applyProtection="0"/>
    <xf numFmtId="0" fontId="39" fillId="53" borderId="15" applyNumberFormat="0" applyAlignment="0" applyProtection="0"/>
    <xf numFmtId="0" fontId="23" fillId="8" borderId="5" applyNumberFormat="0" applyAlignment="0" applyProtection="0"/>
    <xf numFmtId="0" fontId="40" fillId="53" borderId="15" applyNumberFormat="0" applyAlignment="0" applyProtection="0"/>
    <xf numFmtId="0" fontId="41" fillId="54" borderId="16" applyNumberFormat="0" applyAlignment="0" applyProtection="0"/>
    <xf numFmtId="0" fontId="42" fillId="0" borderId="17" applyNumberFormat="0" applyFill="0" applyAlignment="0" applyProtection="0"/>
    <xf numFmtId="0" fontId="43" fillId="55" borderId="18" applyBorder="0" applyAlignment="0">
      <alignment horizontal="left" vertical="center" wrapText="1" indent="4"/>
    </xf>
    <xf numFmtId="0" fontId="25" fillId="9" borderId="8" applyNumberFormat="0" applyAlignment="0" applyProtection="0"/>
    <xf numFmtId="0" fontId="44" fillId="54" borderId="16" applyNumberFormat="0" applyAlignment="0" applyProtection="0"/>
    <xf numFmtId="3" fontId="45" fillId="56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7" borderId="0">
      <alignment vertical="center"/>
    </xf>
    <xf numFmtId="0" fontId="41" fillId="54" borderId="16" applyNumberFormat="0" applyAlignment="0" applyProtection="0"/>
    <xf numFmtId="0" fontId="49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7" fillId="40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2" fillId="37" borderId="0" applyNumberFormat="0" applyBorder="0" applyAlignment="0" applyProtection="0"/>
    <xf numFmtId="0" fontId="6" fillId="58" borderId="12" applyNumberFormat="0" applyFont="0" applyBorder="0" applyProtection="0">
      <alignment horizontal="center" vertical="center"/>
    </xf>
    <xf numFmtId="0" fontId="6" fillId="58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6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6" borderId="13" applyFont="0" applyBorder="0">
      <alignment horizontal="center" wrapText="1"/>
    </xf>
    <xf numFmtId="3" fontId="6" fillId="59" borderId="12" applyFont="0" applyProtection="0">
      <alignment horizontal="right" vertical="center"/>
    </xf>
    <xf numFmtId="10" fontId="6" fillId="59" borderId="12" applyFont="0" applyProtection="0">
      <alignment horizontal="right" vertical="center"/>
    </xf>
    <xf numFmtId="9" fontId="6" fillId="59" borderId="12" applyFont="0" applyProtection="0">
      <alignment horizontal="right" vertical="center"/>
    </xf>
    <xf numFmtId="0" fontId="6" fillId="59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6" borderId="0" applyNumberFormat="0" applyBorder="0" applyAlignment="0" applyProtection="0"/>
    <xf numFmtId="0" fontId="63" fillId="40" borderId="15" applyNumberFormat="0" applyAlignment="0" applyProtection="0"/>
    <xf numFmtId="0" fontId="63" fillId="40" borderId="15" applyNumberFormat="0" applyAlignment="0" applyProtection="0"/>
    <xf numFmtId="0" fontId="21" fillId="7" borderId="5" applyNumberFormat="0" applyAlignment="0" applyProtection="0"/>
    <xf numFmtId="166" fontId="6" fillId="60" borderId="12" applyFont="0">
      <alignment vertical="center"/>
      <protection locked="0"/>
    </xf>
    <xf numFmtId="3" fontId="6" fillId="60" borderId="12" applyFont="0">
      <alignment horizontal="right" vertical="center"/>
      <protection locked="0"/>
    </xf>
    <xf numFmtId="167" fontId="6" fillId="60" borderId="12" applyFont="0">
      <alignment horizontal="right" vertical="center"/>
      <protection locked="0"/>
    </xf>
    <xf numFmtId="168" fontId="6" fillId="61" borderId="12" applyFont="0">
      <alignment vertical="center"/>
      <protection locked="0"/>
    </xf>
    <xf numFmtId="10" fontId="6" fillId="60" borderId="12" applyFont="0">
      <alignment horizontal="right" vertical="center"/>
      <protection locked="0"/>
    </xf>
    <xf numFmtId="9" fontId="6" fillId="60" borderId="14" applyFont="0">
      <alignment horizontal="right" vertical="center"/>
      <protection locked="0"/>
    </xf>
    <xf numFmtId="169" fontId="6" fillId="60" borderId="12" applyFont="0">
      <alignment horizontal="right" vertical="center"/>
      <protection locked="0"/>
    </xf>
    <xf numFmtId="170" fontId="6" fillId="60" borderId="14" applyFont="0">
      <alignment horizontal="right" vertical="center"/>
      <protection locked="0"/>
    </xf>
    <xf numFmtId="0" fontId="6" fillId="60" borderId="12" applyFont="0">
      <alignment horizontal="center" vertical="center" wrapText="1"/>
      <protection locked="0"/>
    </xf>
    <xf numFmtId="49" fontId="6" fillId="60" borderId="12" applyFont="0">
      <alignment vertical="center"/>
      <protection locked="0"/>
    </xf>
    <xf numFmtId="0" fontId="6" fillId="62" borderId="23" applyNumberFormat="0" applyFont="0" applyAlignment="0" applyProtection="0"/>
    <xf numFmtId="0" fontId="6" fillId="62" borderId="23" applyNumberFormat="0" applyFont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8" fillId="37" borderId="0" applyNumberFormat="0" applyBorder="0" applyAlignment="0" applyProtection="0"/>
    <xf numFmtId="0" fontId="64" fillId="53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9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20" fillId="6" borderId="0" applyNumberFormat="0" applyBorder="0" applyAlignment="0" applyProtection="0"/>
    <xf numFmtId="0" fontId="68" fillId="64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2" borderId="23" applyNumberFormat="0" applyFont="0" applyAlignment="0" applyProtection="0"/>
    <xf numFmtId="0" fontId="6" fillId="62" borderId="23" applyNumberFormat="0" applyFont="0" applyAlignment="0" applyProtection="0"/>
    <xf numFmtId="0" fontId="7" fillId="10" borderId="9" applyNumberFormat="0" applyFont="0" applyAlignment="0" applyProtection="0"/>
    <xf numFmtId="0" fontId="32" fillId="10" borderId="9" applyNumberFormat="0" applyFont="0" applyAlignment="0" applyProtection="0"/>
    <xf numFmtId="0" fontId="6" fillId="62" borderId="23" applyNumberFormat="0" applyFont="0" applyAlignment="0" applyProtection="0"/>
    <xf numFmtId="0" fontId="32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" fillId="62" borderId="23" applyNumberFormat="0" applyFont="0" applyAlignment="0" applyProtection="0"/>
    <xf numFmtId="3" fontId="6" fillId="65" borderId="12" applyFont="0">
      <alignment horizontal="right" vertical="center"/>
      <protection locked="0"/>
    </xf>
    <xf numFmtId="167" fontId="6" fillId="65" borderId="12" applyFont="0">
      <alignment horizontal="right" vertical="center"/>
      <protection locked="0"/>
    </xf>
    <xf numFmtId="10" fontId="6" fillId="65" borderId="12" applyFont="0">
      <alignment horizontal="right" vertical="center"/>
      <protection locked="0"/>
    </xf>
    <xf numFmtId="9" fontId="6" fillId="65" borderId="12" applyFont="0">
      <alignment horizontal="right" vertical="center"/>
      <protection locked="0"/>
    </xf>
    <xf numFmtId="169" fontId="6" fillId="65" borderId="12" applyFont="0">
      <alignment horizontal="right" vertical="center"/>
      <protection locked="0"/>
    </xf>
    <xf numFmtId="170" fontId="6" fillId="65" borderId="14" applyFont="0">
      <alignment horizontal="right" vertical="center"/>
      <protection locked="0"/>
    </xf>
    <xf numFmtId="0" fontId="6" fillId="65" borderId="12" applyFont="0">
      <alignment horizontal="center" vertical="center" wrapText="1"/>
      <protection locked="0"/>
    </xf>
    <xf numFmtId="0" fontId="6" fillId="65" borderId="12" applyNumberFormat="0" applyFont="0">
      <alignment horizontal="center" vertical="center" wrapText="1"/>
      <protection locked="0"/>
    </xf>
    <xf numFmtId="0" fontId="74" fillId="53" borderId="24" applyNumberFormat="0" applyAlignment="0" applyProtection="0"/>
    <xf numFmtId="0" fontId="74" fillId="53" borderId="24" applyNumberFormat="0" applyAlignment="0" applyProtection="0"/>
    <xf numFmtId="0" fontId="22" fillId="8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6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7" borderId="12" applyFont="0">
      <alignment horizontal="right" vertical="center"/>
      <protection locked="0"/>
    </xf>
    <xf numFmtId="0" fontId="62" fillId="36" borderId="0" applyNumberFormat="0" applyBorder="0" applyAlignment="0" applyProtection="0"/>
    <xf numFmtId="0" fontId="64" fillId="53" borderId="24" applyNumberFormat="0" applyAlignment="0" applyProtection="0"/>
    <xf numFmtId="0" fontId="24" fillId="0" borderId="7" applyNumberFormat="0" applyFill="0" applyAlignment="0" applyProtection="0"/>
    <xf numFmtId="0" fontId="7" fillId="68" borderId="12"/>
    <xf numFmtId="40" fontId="7" fillId="68" borderId="12"/>
    <xf numFmtId="40" fontId="32" fillId="68" borderId="12"/>
    <xf numFmtId="0" fontId="7" fillId="69" borderId="12"/>
    <xf numFmtId="40" fontId="7" fillId="69" borderId="12"/>
    <xf numFmtId="40" fontId="32" fillId="69" borderId="12"/>
    <xf numFmtId="49" fontId="75" fillId="70" borderId="25">
      <alignment horizontal="center" wrapText="1"/>
    </xf>
    <xf numFmtId="49" fontId="76" fillId="70" borderId="25">
      <alignment horizontal="center" wrapText="1"/>
    </xf>
    <xf numFmtId="176" fontId="7" fillId="71" borderId="26">
      <alignment horizontal="left"/>
    </xf>
    <xf numFmtId="176" fontId="7" fillId="72" borderId="26">
      <alignment horizontal="left"/>
    </xf>
    <xf numFmtId="49" fontId="77" fillId="0" borderId="0"/>
    <xf numFmtId="176" fontId="28" fillId="73" borderId="26">
      <alignment horizontal="left" vertical="center"/>
    </xf>
    <xf numFmtId="0" fontId="7" fillId="74" borderId="12"/>
    <xf numFmtId="0" fontId="7" fillId="74" borderId="12"/>
    <xf numFmtId="0" fontId="32" fillId="74" borderId="12"/>
    <xf numFmtId="0" fontId="7" fillId="75" borderId="26">
      <alignment horizontal="center" textRotation="90"/>
    </xf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68" borderId="12"/>
    <xf numFmtId="0" fontId="7" fillId="68" borderId="12"/>
    <xf numFmtId="0" fontId="32" fillId="68" borderId="12"/>
    <xf numFmtId="0" fontId="7" fillId="78" borderId="12"/>
    <xf numFmtId="40" fontId="7" fillId="68" borderId="12"/>
    <xf numFmtId="40" fontId="32" fillId="68" borderId="12"/>
    <xf numFmtId="0" fontId="7" fillId="68" borderId="12"/>
    <xf numFmtId="40" fontId="7" fillId="68" borderId="12"/>
    <xf numFmtId="40" fontId="32" fillId="68" borderId="12"/>
    <xf numFmtId="176" fontId="7" fillId="69" borderId="12"/>
    <xf numFmtId="40" fontId="7" fillId="69" borderId="12"/>
    <xf numFmtId="40" fontId="32" fillId="69" borderId="12"/>
    <xf numFmtId="49" fontId="75" fillId="70" borderId="25">
      <alignment vertical="center"/>
    </xf>
    <xf numFmtId="49" fontId="76" fillId="70" borderId="25">
      <alignment vertical="center"/>
    </xf>
    <xf numFmtId="0" fontId="7" fillId="72" borderId="26">
      <alignment horizontal="center"/>
    </xf>
    <xf numFmtId="49" fontId="6" fillId="0" borderId="0">
      <alignment horizontal="right"/>
    </xf>
    <xf numFmtId="176" fontId="28" fillId="79" borderId="26">
      <alignment horizontal="left"/>
    </xf>
    <xf numFmtId="0" fontId="7" fillId="80" borderId="12"/>
    <xf numFmtId="40" fontId="7" fillId="80" borderId="12"/>
    <xf numFmtId="40" fontId="32" fillId="80" borderId="12"/>
    <xf numFmtId="176" fontId="7" fillId="79" borderId="26">
      <alignment horizontal="right" indent="2"/>
    </xf>
    <xf numFmtId="0" fontId="7" fillId="72" borderId="26">
      <alignment horizontal="center"/>
    </xf>
    <xf numFmtId="0" fontId="7" fillId="81" borderId="12"/>
    <xf numFmtId="40" fontId="7" fillId="81" borderId="12"/>
    <xf numFmtId="40" fontId="32" fillId="81" borderId="12"/>
    <xf numFmtId="0" fontId="78" fillId="63" borderId="0" applyNumberFormat="0" applyBorder="0" applyAlignment="0" applyProtection="0"/>
    <xf numFmtId="177" fontId="6" fillId="56" borderId="12" applyFont="0">
      <alignment horizontal="center" vertical="center"/>
    </xf>
    <xf numFmtId="3" fontId="6" fillId="56" borderId="12" applyFont="0">
      <alignment horizontal="right" vertical="center"/>
    </xf>
    <xf numFmtId="178" fontId="6" fillId="56" borderId="12" applyFont="0">
      <alignment horizontal="right" vertical="center"/>
    </xf>
    <xf numFmtId="167" fontId="6" fillId="56" borderId="12" applyFont="0">
      <alignment horizontal="right" vertical="center"/>
    </xf>
    <xf numFmtId="10" fontId="6" fillId="56" borderId="12" applyFont="0">
      <alignment horizontal="right" vertical="center"/>
    </xf>
    <xf numFmtId="9" fontId="6" fillId="56" borderId="12" applyFont="0">
      <alignment horizontal="right" vertical="center"/>
    </xf>
    <xf numFmtId="179" fontId="6" fillId="56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2" borderId="12" applyFont="0">
      <alignment vertical="center"/>
    </xf>
    <xf numFmtId="1" fontId="6" fillId="82" borderId="12" applyFont="0">
      <alignment horizontal="right" vertical="center"/>
    </xf>
    <xf numFmtId="168" fontId="6" fillId="82" borderId="12" applyFont="0">
      <alignment vertical="center"/>
    </xf>
    <xf numFmtId="9" fontId="6" fillId="82" borderId="12" applyFont="0">
      <alignment horizontal="right" vertical="center"/>
    </xf>
    <xf numFmtId="169" fontId="6" fillId="82" borderId="12" applyFont="0">
      <alignment horizontal="right" vertical="center"/>
    </xf>
    <xf numFmtId="10" fontId="6" fillId="82" borderId="12" applyFont="0">
      <alignment horizontal="right" vertical="center"/>
    </xf>
    <xf numFmtId="0" fontId="6" fillId="82" borderId="12" applyFont="0">
      <alignment horizontal="center" vertical="center" wrapText="1"/>
    </xf>
    <xf numFmtId="49" fontId="6" fillId="82" borderId="12" applyFont="0">
      <alignment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6" fontId="6" fillId="84" borderId="12">
      <alignment vertical="center"/>
    </xf>
    <xf numFmtId="168" fontId="6" fillId="85" borderId="12" applyFont="0">
      <alignment horizontal="right" vertical="center"/>
    </xf>
    <xf numFmtId="1" fontId="6" fillId="85" borderId="12" applyFont="0">
      <alignment horizontal="right" vertical="center"/>
    </xf>
    <xf numFmtId="168" fontId="6" fillId="85" borderId="12" applyFont="0">
      <alignment vertical="center"/>
    </xf>
    <xf numFmtId="167" fontId="6" fillId="85" borderId="12" applyFont="0">
      <alignment vertical="center"/>
    </xf>
    <xf numFmtId="10" fontId="6" fillId="85" borderId="12" applyFont="0">
      <alignment horizontal="right" vertical="center"/>
    </xf>
    <xf numFmtId="9" fontId="6" fillId="85" borderId="12" applyFont="0">
      <alignment horizontal="right" vertical="center"/>
    </xf>
    <xf numFmtId="169" fontId="6" fillId="85" borderId="12" applyFont="0">
      <alignment horizontal="right" vertical="center"/>
    </xf>
    <xf numFmtId="10" fontId="6" fillId="85" borderId="18" applyFont="0">
      <alignment horizontal="right" vertical="center"/>
    </xf>
    <xf numFmtId="0" fontId="6" fillId="85" borderId="12" applyFont="0">
      <alignment horizontal="center" vertical="center" wrapText="1"/>
    </xf>
    <xf numFmtId="49" fontId="6" fillId="85" borderId="12" applyFont="0">
      <alignment vertical="center"/>
    </xf>
    <xf numFmtId="0" fontId="40" fillId="53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5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5" applyNumberFormat="0" applyAlignment="0" applyProtection="0"/>
    <xf numFmtId="0" fontId="22" fillId="8" borderId="6" applyNumberFormat="0" applyAlignment="0" applyProtection="0"/>
    <xf numFmtId="0" fontId="23" fillId="8" borderId="5" applyNumberFormat="0" applyAlignment="0" applyProtection="0"/>
    <xf numFmtId="0" fontId="24" fillId="0" borderId="7" applyNumberFormat="0" applyFill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399">
    <xf numFmtId="0" fontId="0" fillId="0" borderId="0" xfId="0"/>
    <xf numFmtId="0" fontId="4" fillId="2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2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6" borderId="12" xfId="0" applyFont="1" applyFill="1" applyBorder="1"/>
    <xf numFmtId="184" fontId="0" fillId="0" borderId="12" xfId="15135" applyNumberFormat="1" applyFont="1" applyBorder="1"/>
    <xf numFmtId="0" fontId="0" fillId="0" borderId="12" xfId="0" applyBorder="1"/>
    <xf numFmtId="0" fontId="85" fillId="0" borderId="0" xfId="24" applyFont="1"/>
    <xf numFmtId="0" fontId="86" fillId="88" borderId="40" xfId="12" applyFont="1" applyFill="1" applyBorder="1" applyAlignment="1">
      <alignment vertical="top" wrapText="1"/>
    </xf>
    <xf numFmtId="0" fontId="86" fillId="88" borderId="41" xfId="12" applyFont="1" applyFill="1" applyBorder="1" applyAlignment="1">
      <alignment vertical="top" wrapText="1"/>
    </xf>
    <xf numFmtId="0" fontId="86" fillId="88" borderId="42" xfId="12" applyFont="1" applyFill="1" applyBorder="1" applyAlignment="1">
      <alignment vertical="top" wrapText="1"/>
    </xf>
    <xf numFmtId="3" fontId="86" fillId="88" borderId="41" xfId="12" applyNumberFormat="1" applyFont="1" applyFill="1" applyBorder="1" applyAlignment="1">
      <alignment vertical="top" wrapText="1"/>
    </xf>
    <xf numFmtId="3" fontId="86" fillId="88" borderId="42" xfId="12" applyNumberFormat="1" applyFont="1" applyFill="1" applyBorder="1" applyAlignment="1">
      <alignment vertical="top" wrapText="1"/>
    </xf>
    <xf numFmtId="0" fontId="84" fillId="0" borderId="0" xfId="12" applyFont="1"/>
    <xf numFmtId="0" fontId="88" fillId="0" borderId="0" xfId="15131" applyFont="1" applyAlignment="1">
      <alignment vertical="center"/>
    </xf>
    <xf numFmtId="0" fontId="88" fillId="0" borderId="32" xfId="15131" applyFont="1" applyBorder="1" applyAlignment="1">
      <alignment vertical="center"/>
    </xf>
    <xf numFmtId="0" fontId="86" fillId="90" borderId="64" xfId="15131" applyFont="1" applyFill="1" applyBorder="1" applyAlignment="1">
      <alignment vertical="center"/>
    </xf>
    <xf numFmtId="0" fontId="86" fillId="90" borderId="37" xfId="15131" applyFont="1" applyFill="1" applyBorder="1" applyAlignment="1">
      <alignment vertical="center"/>
    </xf>
    <xf numFmtId="0" fontId="86" fillId="90" borderId="65" xfId="15131" applyFont="1" applyFill="1" applyBorder="1" applyAlignment="1">
      <alignment vertical="center"/>
    </xf>
    <xf numFmtId="1" fontId="89" fillId="0" borderId="66" xfId="15131" applyNumberFormat="1" applyFont="1" applyBorder="1" applyAlignment="1">
      <alignment horizontal="left" vertical="center"/>
    </xf>
    <xf numFmtId="0" fontId="87" fillId="0" borderId="26" xfId="15131" applyFont="1" applyBorder="1" applyAlignment="1">
      <alignment vertical="center"/>
    </xf>
    <xf numFmtId="0" fontId="88" fillId="0" borderId="26" xfId="15131" applyFont="1" applyBorder="1" applyAlignment="1">
      <alignment vertical="center"/>
    </xf>
    <xf numFmtId="1" fontId="90" fillId="0" borderId="66" xfId="15131" applyNumberFormat="1" applyFont="1" applyBorder="1" applyAlignment="1">
      <alignment horizontal="left" vertical="center"/>
    </xf>
    <xf numFmtId="0" fontId="86" fillId="0" borderId="26" xfId="15131" applyFont="1" applyBorder="1" applyAlignment="1">
      <alignment horizontal="left" vertical="center"/>
    </xf>
    <xf numFmtId="0" fontId="86" fillId="90" borderId="40" xfId="15131" applyFont="1" applyFill="1" applyBorder="1" applyAlignment="1">
      <alignment vertical="center"/>
    </xf>
    <xf numFmtId="0" fontId="86" fillId="90" borderId="41" xfId="15131" applyFont="1" applyFill="1" applyBorder="1" applyAlignment="1">
      <alignment vertical="center"/>
    </xf>
    <xf numFmtId="0" fontId="86" fillId="90" borderId="42" xfId="15131" applyFont="1" applyFill="1" applyBorder="1" applyAlignment="1">
      <alignment vertical="center"/>
    </xf>
    <xf numFmtId="1" fontId="89" fillId="0" borderId="67" xfId="15131" applyNumberFormat="1" applyFont="1" applyBorder="1" applyAlignment="1">
      <alignment horizontal="left" vertical="center"/>
    </xf>
    <xf numFmtId="0" fontId="88" fillId="0" borderId="68" xfId="15131" applyFont="1" applyBorder="1" applyAlignment="1">
      <alignment vertical="center"/>
    </xf>
    <xf numFmtId="1" fontId="90" fillId="0" borderId="69" xfId="15131" applyNumberFormat="1" applyFont="1" applyBorder="1" applyAlignment="1">
      <alignment horizontal="left" vertical="center"/>
    </xf>
    <xf numFmtId="0" fontId="86" fillId="0" borderId="70" xfId="15131" applyFont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/>
    <xf numFmtId="3" fontId="99" fillId="2" borderId="0" xfId="24" applyNumberFormat="1" applyFont="1" applyFill="1" applyAlignment="1">
      <alignment horizontal="left"/>
    </xf>
    <xf numFmtId="3" fontId="99" fillId="86" borderId="0" xfId="24" applyNumberFormat="1" applyFont="1" applyFill="1" applyAlignment="1">
      <alignment horizontal="left"/>
    </xf>
    <xf numFmtId="0" fontId="99" fillId="0" borderId="11" xfId="24" applyFont="1" applyBorder="1"/>
    <xf numFmtId="3" fontId="99" fillId="2" borderId="11" xfId="24" applyNumberFormat="1" applyFont="1" applyFill="1" applyBorder="1"/>
    <xf numFmtId="3" fontId="99" fillId="86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6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6" borderId="29" xfId="24" applyNumberFormat="1" applyFont="1" applyFill="1" applyBorder="1"/>
    <xf numFmtId="49" fontId="87" fillId="0" borderId="0" xfId="24" applyNumberFormat="1" applyFont="1"/>
    <xf numFmtId="3" fontId="87" fillId="86" borderId="0" xfId="24" applyNumberFormat="1" applyFont="1" applyFill="1"/>
    <xf numFmtId="3" fontId="87" fillId="86" borderId="35" xfId="24" applyNumberFormat="1" applyFont="1" applyFill="1" applyBorder="1"/>
    <xf numFmtId="0" fontId="87" fillId="0" borderId="35" xfId="24" applyFont="1" applyBorder="1"/>
    <xf numFmtId="3" fontId="99" fillId="0" borderId="35" xfId="24" applyNumberFormat="1" applyFont="1" applyBorder="1"/>
    <xf numFmtId="3" fontId="99" fillId="86" borderId="35" xfId="24" applyNumberFormat="1" applyFont="1" applyFill="1" applyBorder="1"/>
    <xf numFmtId="3" fontId="87" fillId="0" borderId="29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6" borderId="11" xfId="24" applyNumberFormat="1" applyFont="1" applyFill="1" applyBorder="1"/>
    <xf numFmtId="0" fontId="96" fillId="0" borderId="11" xfId="24" applyFont="1" applyBorder="1"/>
    <xf numFmtId="0" fontId="99" fillId="0" borderId="0" xfId="24" applyFont="1"/>
    <xf numFmtId="3" fontId="99" fillId="0" borderId="0" xfId="24" applyNumberFormat="1" applyFont="1"/>
    <xf numFmtId="3" fontId="99" fillId="86" borderId="0" xfId="24" applyNumberFormat="1" applyFont="1" applyFill="1"/>
    <xf numFmtId="185" fontId="87" fillId="0" borderId="0" xfId="24" applyNumberFormat="1" applyFont="1"/>
    <xf numFmtId="187" fontId="99" fillId="86" borderId="11" xfId="15138" applyNumberFormat="1" applyFont="1" applyFill="1" applyBorder="1"/>
    <xf numFmtId="187" fontId="87" fillId="86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Border="1"/>
    <xf numFmtId="0" fontId="99" fillId="86" borderId="11" xfId="0" applyFont="1" applyFill="1" applyBorder="1" applyAlignment="1">
      <alignment horizontal="right" wrapText="1"/>
    </xf>
    <xf numFmtId="3" fontId="0" fillId="0" borderId="0" xfId="0" applyNumberForma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87" fillId="86" borderId="29" xfId="24" applyFont="1" applyFill="1" applyBorder="1"/>
    <xf numFmtId="49" fontId="100" fillId="0" borderId="35" xfId="24" applyNumberFormat="1" applyFont="1" applyBorder="1"/>
    <xf numFmtId="3" fontId="100" fillId="86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Alignment="1">
      <alignment horizontal="right"/>
    </xf>
    <xf numFmtId="14" fontId="87" fillId="0" borderId="0" xfId="0" applyNumberFormat="1" applyFont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183" fontId="0" fillId="0" borderId="12" xfId="15141" applyNumberFormat="1" applyFont="1" applyBorder="1"/>
    <xf numFmtId="0" fontId="0" fillId="0" borderId="11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0" fontId="0" fillId="89" borderId="14" xfId="0" applyFill="1" applyBorder="1"/>
    <xf numFmtId="0" fontId="0" fillId="89" borderId="33" xfId="0" applyFill="1" applyBorder="1"/>
    <xf numFmtId="3" fontId="0" fillId="0" borderId="12" xfId="0" applyNumberFormat="1" applyBorder="1"/>
    <xf numFmtId="3" fontId="0" fillId="89" borderId="0" xfId="0" applyNumberFormat="1" applyFill="1"/>
    <xf numFmtId="0" fontId="0" fillId="89" borderId="0" xfId="0" applyFill="1"/>
    <xf numFmtId="0" fontId="0" fillId="0" borderId="13" xfId="0" applyBorder="1"/>
    <xf numFmtId="0" fontId="0" fillId="0" borderId="29" xfId="0" applyBorder="1"/>
    <xf numFmtId="0" fontId="5" fillId="0" borderId="0" xfId="2"/>
    <xf numFmtId="0" fontId="5" fillId="0" borderId="28" xfId="2" applyBorder="1"/>
    <xf numFmtId="0" fontId="5" fillId="0" borderId="14" xfId="2" applyBorder="1"/>
    <xf numFmtId="0" fontId="5" fillId="0" borderId="31" xfId="2" applyBorder="1"/>
    <xf numFmtId="0" fontId="5" fillId="0" borderId="33" xfId="2" applyBorder="1"/>
    <xf numFmtId="0" fontId="5" fillId="0" borderId="12" xfId="2" applyBorder="1"/>
    <xf numFmtId="0" fontId="0" fillId="0" borderId="22" xfId="0" applyBorder="1"/>
    <xf numFmtId="0" fontId="0" fillId="0" borderId="31" xfId="0" applyBorder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0" fontId="0" fillId="0" borderId="0" xfId="12" applyFont="1"/>
    <xf numFmtId="0" fontId="0" fillId="0" borderId="37" xfId="12" applyFont="1" applyBorder="1" applyAlignment="1">
      <alignment vertical="top"/>
    </xf>
    <xf numFmtId="0" fontId="0" fillId="0" borderId="38" xfId="12" applyFont="1" applyBorder="1" applyAlignment="1">
      <alignment vertical="top"/>
    </xf>
    <xf numFmtId="0" fontId="0" fillId="0" borderId="0" xfId="0" applyAlignment="1">
      <alignment wrapText="1"/>
    </xf>
    <xf numFmtId="3" fontId="0" fillId="91" borderId="12" xfId="0" applyNumberFormat="1" applyFill="1" applyBorder="1" applyAlignment="1">
      <alignment horizontal="center" vertical="top" textRotation="60" wrapText="1"/>
    </xf>
    <xf numFmtId="0" fontId="0" fillId="91" borderId="12" xfId="0" applyFill="1" applyBorder="1" applyAlignment="1">
      <alignment horizontal="center" vertical="top" textRotation="60" wrapText="1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2" borderId="0" xfId="24" applyNumberFormat="1" applyFont="1" applyFill="1"/>
    <xf numFmtId="3" fontId="0" fillId="86" borderId="0" xfId="24" applyNumberFormat="1" applyFont="1" applyFill="1"/>
    <xf numFmtId="9" fontId="0" fillId="0" borderId="29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35" xfId="0" applyBorder="1" applyAlignment="1">
      <alignment horizontal="right"/>
    </xf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2" borderId="0" xfId="10" applyFont="1" applyFill="1" applyAlignment="1" applyProtection="1">
      <alignment horizontal="center" vertical="center"/>
      <protection locked="0"/>
    </xf>
    <xf numFmtId="0" fontId="87" fillId="2" borderId="0" xfId="10" applyFont="1" applyFill="1" applyAlignment="1" applyProtection="1">
      <alignment vertical="center"/>
      <protection locked="0"/>
    </xf>
    <xf numFmtId="0" fontId="87" fillId="2" borderId="0" xfId="10" applyFont="1" applyFill="1" applyAlignment="1" applyProtection="1">
      <alignment horizontal="left" vertical="center"/>
      <protection locked="0"/>
    </xf>
    <xf numFmtId="0" fontId="87" fillId="2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2" borderId="0" xfId="4" applyFont="1" applyFill="1"/>
    <xf numFmtId="0" fontId="105" fillId="2" borderId="0" xfId="1" applyFont="1" applyFill="1" applyAlignment="1">
      <alignment horizontal="right"/>
    </xf>
    <xf numFmtId="0" fontId="99" fillId="0" borderId="0" xfId="0" applyFont="1"/>
    <xf numFmtId="9" fontId="0" fillId="0" borderId="12" xfId="15135" applyFont="1" applyBorder="1"/>
    <xf numFmtId="184" fontId="0" fillId="0" borderId="12" xfId="0" applyNumberFormat="1" applyBorder="1"/>
    <xf numFmtId="184" fontId="0" fillId="0" borderId="0" xfId="0" applyNumberForma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2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89" borderId="26" xfId="12" applyNumberFormat="1" applyFont="1" applyFill="1" applyBorder="1" applyAlignment="1">
      <alignment horizontal="right" vertical="center" wrapText="1"/>
    </xf>
    <xf numFmtId="3" fontId="7" fillId="89" borderId="50" xfId="12" applyNumberFormat="1" applyFont="1" applyFill="1" applyBorder="1" applyAlignment="1">
      <alignment horizontal="right" vertical="center" wrapText="1"/>
    </xf>
    <xf numFmtId="3" fontId="7" fillId="89" borderId="54" xfId="12" applyNumberFormat="1" applyFont="1" applyFill="1" applyBorder="1" applyAlignment="1">
      <alignment horizontal="right" vertical="center" wrapText="1"/>
    </xf>
    <xf numFmtId="0" fontId="7" fillId="0" borderId="41" xfId="12" applyFont="1" applyBorder="1" applyAlignment="1">
      <alignment vertical="top" wrapText="1"/>
    </xf>
    <xf numFmtId="3" fontId="7" fillId="89" borderId="56" xfId="12" applyNumberFormat="1" applyFont="1" applyFill="1" applyBorder="1" applyAlignment="1">
      <alignment horizontal="right" vertical="center" wrapText="1"/>
    </xf>
    <xf numFmtId="3" fontId="7" fillId="89" borderId="57" xfId="12" applyNumberFormat="1" applyFont="1" applyFill="1" applyBorder="1" applyAlignment="1">
      <alignment horizontal="right" vertical="center" wrapText="1"/>
    </xf>
    <xf numFmtId="1" fontId="7" fillId="89" borderId="60" xfId="12" applyNumberFormat="1" applyFont="1" applyFill="1" applyBorder="1" applyAlignment="1">
      <alignment horizontal="right" vertical="center" wrapText="1"/>
    </xf>
    <xf numFmtId="0" fontId="7" fillId="0" borderId="0" xfId="15134"/>
    <xf numFmtId="184" fontId="7" fillId="0" borderId="71" xfId="15133" applyNumberFormat="1" applyFont="1" applyFill="1" applyBorder="1" applyAlignment="1">
      <alignment horizontal="right" vertical="center"/>
    </xf>
    <xf numFmtId="0" fontId="107" fillId="0" borderId="0" xfId="0" applyFont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2" borderId="0" xfId="0" applyFont="1" applyFill="1"/>
    <xf numFmtId="183" fontId="28" fillId="0" borderId="12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0" fontId="94" fillId="0" borderId="0" xfId="2" applyFont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14" fontId="28" fillId="0" borderId="12" xfId="0" applyNumberFormat="1" applyFont="1" applyBorder="1"/>
    <xf numFmtId="49" fontId="99" fillId="2" borderId="0" xfId="24" quotePrefix="1" applyNumberFormat="1" applyFont="1" applyFill="1" applyAlignment="1">
      <alignment horizontal="right"/>
    </xf>
    <xf numFmtId="49" fontId="99" fillId="2" borderId="0" xfId="24" applyNumberFormat="1" applyFont="1" applyFill="1" applyAlignment="1">
      <alignment horizontal="right"/>
    </xf>
    <xf numFmtId="49" fontId="99" fillId="86" borderId="0" xfId="24" applyNumberFormat="1" applyFont="1" applyFill="1" applyAlignment="1">
      <alignment horizontal="right"/>
    </xf>
    <xf numFmtId="3" fontId="0" fillId="2" borderId="35" xfId="24" applyNumberFormat="1" applyFont="1" applyFill="1" applyBorder="1"/>
    <xf numFmtId="187" fontId="0" fillId="0" borderId="0" xfId="0" applyNumberFormat="1"/>
    <xf numFmtId="187" fontId="0" fillId="0" borderId="35" xfId="0" applyNumberFormat="1" applyBorder="1"/>
    <xf numFmtId="3" fontId="0" fillId="86" borderId="0" xfId="0" applyNumberFormat="1" applyFill="1"/>
    <xf numFmtId="187" fontId="0" fillId="86" borderId="0" xfId="0" applyNumberFormat="1" applyFill="1"/>
    <xf numFmtId="187" fontId="0" fillId="86" borderId="35" xfId="0" applyNumberFormat="1" applyFill="1" applyBorder="1"/>
    <xf numFmtId="0" fontId="98" fillId="0" borderId="11" xfId="0" applyFont="1" applyBorder="1" applyAlignment="1">
      <alignment vertical="center"/>
    </xf>
    <xf numFmtId="0" fontId="98" fillId="86" borderId="11" xfId="0" applyFont="1" applyFill="1" applyBorder="1" applyAlignment="1">
      <alignment horizontal="right" wrapText="1"/>
    </xf>
    <xf numFmtId="0" fontId="98" fillId="0" borderId="11" xfId="0" applyFont="1" applyBorder="1" applyAlignment="1">
      <alignment horizontal="right" wrapText="1"/>
    </xf>
    <xf numFmtId="0" fontId="98" fillId="86" borderId="11" xfId="0" applyFont="1" applyFill="1" applyBorder="1"/>
    <xf numFmtId="3" fontId="0" fillId="86" borderId="11" xfId="0" applyNumberFormat="1" applyFill="1" applyBorder="1"/>
    <xf numFmtId="0" fontId="98" fillId="86" borderId="11" xfId="0" applyFont="1" applyFill="1" applyBorder="1" applyAlignment="1">
      <alignment horizontal="right"/>
    </xf>
    <xf numFmtId="3" fontId="7" fillId="86" borderId="0" xfId="12984" applyNumberFormat="1" applyFill="1"/>
    <xf numFmtId="0" fontId="84" fillId="0" borderId="0" xfId="0" applyFont="1" applyAlignment="1">
      <alignment horizontal="left"/>
    </xf>
    <xf numFmtId="183" fontId="7" fillId="86" borderId="0" xfId="15141" applyNumberFormat="1" applyFont="1" applyFill="1"/>
    <xf numFmtId="183" fontId="0" fillId="86" borderId="11" xfId="15141" applyNumberFormat="1" applyFont="1" applyFill="1" applyBorder="1"/>
    <xf numFmtId="183" fontId="0" fillId="86" borderId="0" xfId="15141" applyNumberFormat="1" applyFont="1" applyFill="1"/>
    <xf numFmtId="183" fontId="87" fillId="86" borderId="0" xfId="15141" applyNumberFormat="1" applyFont="1" applyFill="1"/>
    <xf numFmtId="183" fontId="87" fillId="86" borderId="35" xfId="15141" applyNumberFormat="1" applyFont="1" applyFill="1" applyBorder="1"/>
    <xf numFmtId="183" fontId="87" fillId="86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/>
    <xf numFmtId="184" fontId="87" fillId="0" borderId="0" xfId="15135" applyNumberFormat="1" applyFont="1" applyBorder="1" applyAlignment="1">
      <alignment horizontal="right"/>
    </xf>
    <xf numFmtId="0" fontId="99" fillId="86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6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3" fontId="0" fillId="0" borderId="39" xfId="12" applyNumberFormat="1" applyFont="1" applyBorder="1" applyAlignment="1">
      <alignment horizontal="right" vertical="center" wrapText="1"/>
    </xf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6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6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6" borderId="0" xfId="15141" applyNumberFormat="1" applyFont="1" applyFill="1"/>
    <xf numFmtId="188" fontId="0" fillId="86" borderId="35" xfId="15141" applyNumberFormat="1" applyFont="1" applyFill="1" applyBorder="1"/>
    <xf numFmtId="0" fontId="0" fillId="86" borderId="0" xfId="0" applyFill="1"/>
    <xf numFmtId="1" fontId="99" fillId="0" borderId="35" xfId="15141" applyNumberFormat="1" applyFont="1" applyBorder="1"/>
    <xf numFmtId="188" fontId="0" fillId="0" borderId="11" xfId="15141" applyNumberFormat="1" applyFont="1" applyBorder="1"/>
    <xf numFmtId="188" fontId="0" fillId="86" borderId="11" xfId="15141" applyNumberFormat="1" applyFont="1" applyFill="1" applyBorder="1"/>
    <xf numFmtId="0" fontId="28" fillId="0" borderId="11" xfId="0" applyFont="1" applyBorder="1" applyAlignment="1">
      <alignment wrapText="1"/>
    </xf>
    <xf numFmtId="188" fontId="0" fillId="87" borderId="0" xfId="15141" applyNumberFormat="1" applyFont="1" applyFill="1" applyBorder="1" applyAlignment="1">
      <alignment horizontal="right" wrapText="1"/>
    </xf>
    <xf numFmtId="1" fontId="99" fillId="87" borderId="0" xfId="15141" applyNumberFormat="1" applyFont="1" applyFill="1"/>
    <xf numFmtId="188" fontId="0" fillId="87" borderId="0" xfId="15141" applyNumberFormat="1" applyFont="1" applyFill="1"/>
    <xf numFmtId="188" fontId="0" fillId="87" borderId="29" xfId="15141" applyNumberFormat="1" applyFont="1" applyFill="1" applyBorder="1"/>
    <xf numFmtId="188" fontId="87" fillId="87" borderId="0" xfId="15141" applyNumberFormat="1" applyFont="1" applyFill="1"/>
    <xf numFmtId="188" fontId="0" fillId="87" borderId="11" xfId="15141" applyNumberFormat="1" applyFont="1" applyFill="1" applyBorder="1"/>
    <xf numFmtId="0" fontId="95" fillId="0" borderId="11" xfId="0" applyFont="1" applyBorder="1" applyAlignment="1">
      <alignment horizontal="left"/>
    </xf>
    <xf numFmtId="0" fontId="28" fillId="86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6" borderId="29" xfId="15141" applyNumberFormat="1" applyFont="1" applyFill="1" applyBorder="1"/>
    <xf numFmtId="183" fontId="98" fillId="86" borderId="35" xfId="15141" applyNumberFormat="1" applyFont="1" applyFill="1" applyBorder="1" applyAlignment="1">
      <alignment horizontal="right" vertical="top" wrapText="1"/>
    </xf>
    <xf numFmtId="183" fontId="98" fillId="86" borderId="36" xfId="15141" applyNumberFormat="1" applyFont="1" applyFill="1" applyBorder="1" applyAlignment="1">
      <alignment horizontal="right" vertical="top" wrapText="1"/>
    </xf>
    <xf numFmtId="183" fontId="98" fillId="86" borderId="34" xfId="15141" applyNumberFormat="1" applyFont="1" applyFill="1" applyBorder="1" applyAlignment="1">
      <alignment horizontal="right"/>
    </xf>
    <xf numFmtId="183" fontId="98" fillId="86" borderId="36" xfId="15141" applyNumberFormat="1" applyFont="1" applyFill="1" applyBorder="1" applyAlignment="1">
      <alignment horizontal="right"/>
    </xf>
    <xf numFmtId="183" fontId="98" fillId="86" borderId="35" xfId="15141" applyNumberFormat="1" applyFont="1" applyFill="1" applyBorder="1" applyAlignment="1">
      <alignment horizontal="right"/>
    </xf>
    <xf numFmtId="183" fontId="0" fillId="86" borderId="18" xfId="15141" applyNumberFormat="1" applyFont="1" applyFill="1" applyBorder="1"/>
    <xf numFmtId="183" fontId="0" fillId="86" borderId="13" xfId="15141" applyNumberFormat="1" applyFont="1" applyFill="1" applyBorder="1"/>
    <xf numFmtId="183" fontId="0" fillId="86" borderId="0" xfId="15141" applyNumberFormat="1" applyFont="1" applyFill="1" applyBorder="1"/>
    <xf numFmtId="183" fontId="0" fillId="86" borderId="32" xfId="15141" applyNumberFormat="1" applyFont="1" applyFill="1" applyBorder="1"/>
    <xf numFmtId="183" fontId="7" fillId="86" borderId="22" xfId="15141" applyNumberFormat="1" applyFont="1" applyFill="1" applyBorder="1"/>
    <xf numFmtId="183" fontId="7" fillId="86" borderId="32" xfId="15141" applyNumberFormat="1" applyFont="1" applyFill="1" applyBorder="1"/>
    <xf numFmtId="1" fontId="99" fillId="86" borderId="0" xfId="15141" applyNumberFormat="1" applyFont="1" applyFill="1"/>
    <xf numFmtId="183" fontId="7" fillId="86" borderId="0" xfId="15141" applyNumberFormat="1" applyFont="1" applyFill="1" applyBorder="1"/>
    <xf numFmtId="1" fontId="99" fillId="86" borderId="22" xfId="15141" applyNumberFormat="1" applyFont="1" applyFill="1" applyBorder="1"/>
    <xf numFmtId="1" fontId="99" fillId="86" borderId="32" xfId="15141" applyNumberFormat="1" applyFont="1" applyFill="1" applyBorder="1"/>
    <xf numFmtId="1" fontId="88" fillId="86" borderId="0" xfId="15141" applyNumberFormat="1" applyFont="1" applyFill="1"/>
    <xf numFmtId="0" fontId="28" fillId="86" borderId="11" xfId="0" applyFont="1" applyFill="1" applyBorder="1" applyAlignment="1">
      <alignment horizontal="center" wrapText="1"/>
    </xf>
    <xf numFmtId="0" fontId="28" fillId="86" borderId="11" xfId="0" applyFont="1" applyFill="1" applyBorder="1"/>
    <xf numFmtId="183" fontId="0" fillId="86" borderId="11" xfId="0" applyNumberFormat="1" applyFill="1" applyBorder="1"/>
    <xf numFmtId="3" fontId="108" fillId="86" borderId="0" xfId="15186" applyNumberFormat="1" applyFill="1"/>
    <xf numFmtId="165" fontId="108" fillId="86" borderId="0" xfId="15141" applyFont="1" applyFill="1"/>
    <xf numFmtId="3" fontId="108" fillId="86" borderId="11" xfId="15186" applyNumberFormat="1" applyFill="1" applyBorder="1"/>
    <xf numFmtId="3" fontId="108" fillId="86" borderId="35" xfId="15186" applyNumberFormat="1" applyFill="1" applyBorder="1"/>
    <xf numFmtId="183" fontId="0" fillId="0" borderId="0" xfId="0" applyNumberFormat="1"/>
    <xf numFmtId="0" fontId="28" fillId="86" borderId="11" xfId="0" applyFont="1" applyFill="1" applyBorder="1" applyAlignment="1">
      <alignment horizontal="left" vertical="top" wrapText="1"/>
    </xf>
    <xf numFmtId="0" fontId="86" fillId="0" borderId="62" xfId="15131" applyFont="1" applyBorder="1" applyAlignment="1">
      <alignment horizontal="right" vertical="center"/>
    </xf>
    <xf numFmtId="0" fontId="86" fillId="0" borderId="63" xfId="15131" applyFont="1" applyBorder="1" applyAlignment="1">
      <alignment horizontal="right" vertical="center"/>
    </xf>
    <xf numFmtId="3" fontId="7" fillId="0" borderId="26" xfId="15131" applyNumberFormat="1" applyBorder="1" applyAlignment="1">
      <alignment horizontal="right" vertical="center"/>
    </xf>
    <xf numFmtId="3" fontId="7" fillId="89" borderId="26" xfId="15131" applyNumberFormat="1" applyFill="1" applyBorder="1" applyAlignment="1">
      <alignment horizontal="right" vertical="center"/>
    </xf>
    <xf numFmtId="1" fontId="7" fillId="89" borderId="70" xfId="15131" applyNumberFormat="1" applyFill="1" applyBorder="1" applyAlignment="1">
      <alignment horizontal="right" vertical="center"/>
    </xf>
    <xf numFmtId="0" fontId="86" fillId="0" borderId="26" xfId="12" applyFont="1" applyBorder="1" applyAlignment="1">
      <alignment horizontal="center" vertical="top" wrapText="1"/>
    </xf>
    <xf numFmtId="0" fontId="86" fillId="0" borderId="39" xfId="12" applyFont="1" applyBorder="1" applyAlignment="1">
      <alignment horizontal="center" vertical="top" wrapText="1"/>
    </xf>
    <xf numFmtId="184" fontId="7" fillId="0" borderId="61" xfId="15133" applyNumberFormat="1" applyFont="1" applyFill="1" applyBorder="1" applyAlignment="1">
      <alignment horizontal="right" vertical="center" wrapText="1"/>
    </xf>
    <xf numFmtId="183" fontId="7" fillId="86" borderId="35" xfId="15141" applyNumberFormat="1" applyFont="1" applyFill="1" applyBorder="1"/>
    <xf numFmtId="183" fontId="7" fillId="86" borderId="36" xfId="15141" applyNumberFormat="1" applyFont="1" applyFill="1" applyBorder="1"/>
    <xf numFmtId="183" fontId="87" fillId="86" borderId="22" xfId="15141" applyNumberFormat="1" applyFont="1" applyFill="1" applyBorder="1"/>
    <xf numFmtId="0" fontId="95" fillId="0" borderId="35" xfId="0" applyFont="1" applyBorder="1"/>
    <xf numFmtId="14" fontId="9" fillId="0" borderId="0" xfId="4" applyNumberFormat="1" applyFont="1" applyFill="1" applyAlignment="1">
      <alignment horizontal="center"/>
    </xf>
    <xf numFmtId="10" fontId="0" fillId="0" borderId="0" xfId="15135" applyNumberFormat="1" applyFont="1"/>
    <xf numFmtId="10" fontId="0" fillId="0" borderId="12" xfId="0" applyNumberFormat="1" applyBorder="1"/>
    <xf numFmtId="3" fontId="0" fillId="0" borderId="12" xfId="15141" applyNumberFormat="1" applyFont="1" applyBorder="1"/>
    <xf numFmtId="0" fontId="102" fillId="0" borderId="0" xfId="4" applyFont="1"/>
    <xf numFmtId="3" fontId="98" fillId="2" borderId="29" xfId="24" applyNumberFormat="1" applyFont="1" applyFill="1" applyBorder="1" applyAlignment="1">
      <alignment horizontal="center"/>
    </xf>
    <xf numFmtId="3" fontId="98" fillId="86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6" borderId="29" xfId="24" applyFont="1" applyFill="1" applyBorder="1" applyAlignment="1">
      <alignment horizontal="center"/>
    </xf>
    <xf numFmtId="0" fontId="102" fillId="2" borderId="0" xfId="4" applyFont="1" applyFill="1"/>
    <xf numFmtId="0" fontId="103" fillId="2" borderId="0" xfId="10" applyFont="1" applyFill="1" applyAlignment="1" applyProtection="1">
      <alignment horizontal="left" vertical="center"/>
      <protection locked="0"/>
    </xf>
    <xf numFmtId="3" fontId="0" fillId="0" borderId="35" xfId="0" applyNumberFormat="1" applyBorder="1" applyAlignment="1">
      <alignment horizontal="center" wrapText="1"/>
    </xf>
    <xf numFmtId="0" fontId="86" fillId="0" borderId="45" xfId="12" applyFont="1" applyBorder="1" applyAlignment="1">
      <alignment horizontal="left" vertical="top" wrapText="1"/>
    </xf>
    <xf numFmtId="0" fontId="86" fillId="0" borderId="46" xfId="12" applyFont="1" applyBorder="1" applyAlignment="1">
      <alignment horizontal="left" vertical="top" wrapText="1"/>
    </xf>
    <xf numFmtId="0" fontId="86" fillId="0" borderId="48" xfId="12" applyFont="1" applyBorder="1" applyAlignment="1">
      <alignment horizontal="left" vertical="top" wrapText="1"/>
    </xf>
    <xf numFmtId="0" fontId="86" fillId="0" borderId="49" xfId="12" applyFont="1" applyBorder="1" applyAlignment="1">
      <alignment horizontal="left" vertical="top" wrapText="1"/>
    </xf>
    <xf numFmtId="0" fontId="86" fillId="0" borderId="58" xfId="12" applyFont="1" applyBorder="1" applyAlignment="1">
      <alignment horizontal="left" vertical="top" wrapText="1"/>
    </xf>
    <xf numFmtId="0" fontId="86" fillId="0" borderId="59" xfId="12" applyFont="1" applyBorder="1" applyAlignment="1">
      <alignment horizontal="left" vertical="top" wrapText="1"/>
    </xf>
    <xf numFmtId="0" fontId="87" fillId="0" borderId="48" xfId="12" applyFont="1" applyBorder="1" applyAlignment="1">
      <alignment horizontal="left" vertical="top" wrapText="1" indent="4"/>
    </xf>
    <xf numFmtId="0" fontId="87" fillId="0" borderId="49" xfId="12" applyFont="1" applyBorder="1" applyAlignment="1">
      <alignment horizontal="left" vertical="top" wrapText="1" indent="4"/>
    </xf>
    <xf numFmtId="0" fontId="86" fillId="0" borderId="48" xfId="12" applyFont="1" applyBorder="1" applyAlignment="1">
      <alignment horizontal="left" vertical="top" wrapText="1" indent="1"/>
    </xf>
    <xf numFmtId="0" fontId="86" fillId="0" borderId="49" xfId="12" applyFont="1" applyBorder="1" applyAlignment="1">
      <alignment horizontal="left" vertical="top" wrapText="1" indent="1"/>
    </xf>
    <xf numFmtId="0" fontId="86" fillId="0" borderId="52" xfId="12" applyFont="1" applyBorder="1" applyAlignment="1">
      <alignment horizontal="left" vertical="top" wrapText="1"/>
    </xf>
    <xf numFmtId="0" fontId="86" fillId="0" borderId="53" xfId="12" applyFont="1" applyBorder="1" applyAlignment="1">
      <alignment horizontal="left" vertical="top" wrapText="1"/>
    </xf>
    <xf numFmtId="0" fontId="87" fillId="0" borderId="45" xfId="12" applyFont="1" applyBorder="1" applyAlignment="1">
      <alignment horizontal="left" vertical="top" wrapText="1"/>
    </xf>
    <xf numFmtId="0" fontId="87" fillId="0" borderId="46" xfId="12" applyFont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Border="1" applyAlignment="1">
      <alignment horizontal="left" vertical="top" wrapText="1"/>
    </xf>
    <xf numFmtId="0" fontId="87" fillId="0" borderId="44" xfId="12" applyFont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Alignment="1">
      <alignment horizontal="left"/>
    </xf>
    <xf numFmtId="183" fontId="28" fillId="86" borderId="29" xfId="15141" applyNumberFormat="1" applyFont="1" applyFill="1" applyBorder="1" applyAlignment="1">
      <alignment horizontal="center" vertical="top" wrapText="1"/>
    </xf>
    <xf numFmtId="183" fontId="28" fillId="86" borderId="30" xfId="15141" applyNumberFormat="1" applyFont="1" applyFill="1" applyBorder="1" applyAlignment="1">
      <alignment horizontal="center" vertical="top" wrapText="1"/>
    </xf>
    <xf numFmtId="183" fontId="28" fillId="86" borderId="28" xfId="15141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28" fillId="0" borderId="35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3"/>
  <sheetViews>
    <sheetView showGridLines="0" tabSelected="1" zoomScale="115" zoomScaleNormal="115" workbookViewId="0">
      <selection activeCell="B62" sqref="B62"/>
    </sheetView>
  </sheetViews>
  <sheetFormatPr baseColWidth="10" defaultColWidth="0" defaultRowHeight="14.5" zeroHeight="1"/>
  <cols>
    <col min="1" max="1" width="11.453125" customWidth="1"/>
    <col min="2" max="2" width="77.54296875" bestFit="1" customWidth="1"/>
    <col min="3" max="3" width="12.26953125" customWidth="1"/>
    <col min="4" max="4" width="19.26953125" style="170" customWidth="1"/>
    <col min="5" max="5" width="18.453125" style="170" bestFit="1" customWidth="1"/>
    <col min="6" max="6" width="35.26953125" style="170" bestFit="1" customWidth="1"/>
    <col min="7" max="7" width="12.26953125" customWidth="1"/>
    <col min="8" max="16384" width="11.453125" hidden="1"/>
  </cols>
  <sheetData>
    <row r="1" spans="1:7" ht="23.5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2</v>
      </c>
      <c r="B2" s="7" t="s">
        <v>1</v>
      </c>
      <c r="C2" s="7"/>
      <c r="D2" s="6" t="s">
        <v>445</v>
      </c>
      <c r="E2" s="6" t="s">
        <v>446</v>
      </c>
      <c r="F2" s="6"/>
      <c r="G2" s="8"/>
    </row>
    <row r="3" spans="1:7">
      <c r="A3" s="2"/>
      <c r="B3" s="171" t="s">
        <v>452</v>
      </c>
      <c r="C3" s="3"/>
      <c r="D3" s="169"/>
      <c r="E3" s="169"/>
      <c r="F3" s="169"/>
      <c r="G3" s="1"/>
    </row>
    <row r="4" spans="1:7" s="173" customFormat="1">
      <c r="A4" s="196">
        <v>1</v>
      </c>
      <c r="B4" s="3" t="s">
        <v>27</v>
      </c>
      <c r="C4" s="197"/>
      <c r="D4" s="168">
        <v>45199</v>
      </c>
      <c r="E4" s="198" t="s">
        <v>449</v>
      </c>
      <c r="F4" s="198" t="s">
        <v>349</v>
      </c>
      <c r="G4" s="172"/>
    </row>
    <row r="5" spans="1:7">
      <c r="A5" s="2">
        <v>2</v>
      </c>
      <c r="B5" s="3" t="s">
        <v>124</v>
      </c>
      <c r="C5" s="3"/>
      <c r="D5" s="168">
        <v>44926</v>
      </c>
      <c r="E5" s="169" t="s">
        <v>450</v>
      </c>
      <c r="F5" s="169"/>
      <c r="G5" s="1"/>
    </row>
    <row r="6" spans="1:7">
      <c r="A6" s="2"/>
      <c r="B6" s="171" t="s">
        <v>9</v>
      </c>
      <c r="C6" s="3"/>
      <c r="D6" s="168"/>
      <c r="E6" s="169"/>
      <c r="F6" s="169"/>
      <c r="G6" s="1"/>
    </row>
    <row r="7" spans="1:7" s="173" customFormat="1">
      <c r="A7" s="196">
        <v>3</v>
      </c>
      <c r="B7" s="3" t="s">
        <v>192</v>
      </c>
      <c r="C7" s="197"/>
      <c r="D7" s="168">
        <v>45199</v>
      </c>
      <c r="E7" s="198" t="s">
        <v>449</v>
      </c>
      <c r="F7" s="198" t="s">
        <v>351</v>
      </c>
      <c r="G7" s="172"/>
    </row>
    <row r="8" spans="1:7">
      <c r="A8" s="2">
        <v>4</v>
      </c>
      <c r="B8" s="3" t="s">
        <v>212</v>
      </c>
      <c r="C8" s="3"/>
      <c r="D8" s="168">
        <v>44926</v>
      </c>
      <c r="E8" s="169" t="s">
        <v>450</v>
      </c>
      <c r="F8" s="169" t="s">
        <v>352</v>
      </c>
      <c r="G8" s="1"/>
    </row>
    <row r="9" spans="1:7">
      <c r="A9" s="2">
        <v>5</v>
      </c>
      <c r="B9" s="3" t="s">
        <v>216</v>
      </c>
      <c r="C9" s="3"/>
      <c r="D9" s="168">
        <v>44926</v>
      </c>
      <c r="E9" s="169" t="s">
        <v>450</v>
      </c>
      <c r="F9" s="169" t="s">
        <v>353</v>
      </c>
      <c r="G9" s="1"/>
    </row>
    <row r="10" spans="1:7">
      <c r="A10" s="2">
        <v>6</v>
      </c>
      <c r="B10" s="3" t="s">
        <v>7</v>
      </c>
      <c r="C10" s="3"/>
      <c r="D10" s="168">
        <v>44926</v>
      </c>
      <c r="E10" s="169" t="s">
        <v>450</v>
      </c>
      <c r="F10" s="169"/>
      <c r="G10" s="1"/>
    </row>
    <row r="11" spans="1:7">
      <c r="A11" s="2">
        <v>7</v>
      </c>
      <c r="B11" s="3" t="s">
        <v>187</v>
      </c>
      <c r="C11" s="3"/>
      <c r="D11" s="168">
        <v>44926</v>
      </c>
      <c r="E11" s="169" t="s">
        <v>450</v>
      </c>
      <c r="F11" s="169"/>
      <c r="G11" s="1"/>
    </row>
    <row r="12" spans="1:7">
      <c r="A12" s="2">
        <v>8</v>
      </c>
      <c r="B12" s="3" t="s">
        <v>9</v>
      </c>
      <c r="C12" s="3"/>
      <c r="D12" s="168">
        <v>44926</v>
      </c>
      <c r="E12" s="169" t="s">
        <v>450</v>
      </c>
      <c r="F12" s="169"/>
      <c r="G12" s="1"/>
    </row>
    <row r="13" spans="1:7" s="173" customFormat="1">
      <c r="A13" s="196">
        <v>9</v>
      </c>
      <c r="B13" s="3" t="s">
        <v>444</v>
      </c>
      <c r="C13" s="197"/>
      <c r="D13" s="168">
        <v>45199</v>
      </c>
      <c r="E13" s="198" t="s">
        <v>449</v>
      </c>
      <c r="F13" s="198" t="s">
        <v>354</v>
      </c>
      <c r="G13" s="172"/>
    </row>
    <row r="14" spans="1:7" s="173" customFormat="1">
      <c r="A14" s="196">
        <v>10</v>
      </c>
      <c r="B14" s="3" t="s">
        <v>299</v>
      </c>
      <c r="C14" s="197"/>
      <c r="D14" s="168">
        <v>45199</v>
      </c>
      <c r="E14" s="198" t="s">
        <v>449</v>
      </c>
      <c r="F14" s="198" t="s">
        <v>447</v>
      </c>
      <c r="G14" s="172"/>
    </row>
    <row r="15" spans="1:7" s="173" customFormat="1">
      <c r="A15" s="196">
        <v>11</v>
      </c>
      <c r="B15" s="3" t="s">
        <v>301</v>
      </c>
      <c r="C15" s="197"/>
      <c r="D15" s="168">
        <v>45199</v>
      </c>
      <c r="E15" s="198" t="s">
        <v>449</v>
      </c>
      <c r="F15" s="198" t="s">
        <v>447</v>
      </c>
      <c r="G15" s="172"/>
    </row>
    <row r="16" spans="1:7" s="173" customFormat="1">
      <c r="A16" s="196">
        <v>12</v>
      </c>
      <c r="B16" s="3" t="s">
        <v>303</v>
      </c>
      <c r="C16" s="197"/>
      <c r="D16" s="168">
        <v>45199</v>
      </c>
      <c r="E16" s="198" t="s">
        <v>449</v>
      </c>
      <c r="F16" s="198" t="s">
        <v>447</v>
      </c>
      <c r="G16" s="172"/>
    </row>
    <row r="17" spans="1:7" s="173" customFormat="1">
      <c r="A17" s="196">
        <v>13</v>
      </c>
      <c r="B17" s="3" t="s">
        <v>39</v>
      </c>
      <c r="C17" s="197"/>
      <c r="D17" s="168">
        <v>45199</v>
      </c>
      <c r="E17" s="198" t="s">
        <v>449</v>
      </c>
      <c r="F17" s="198" t="s">
        <v>355</v>
      </c>
      <c r="G17" s="172"/>
    </row>
    <row r="18" spans="1:7">
      <c r="A18" s="2"/>
      <c r="B18" s="171" t="s">
        <v>356</v>
      </c>
      <c r="C18" s="3"/>
      <c r="D18" s="168"/>
      <c r="E18" s="169"/>
      <c r="F18" s="169"/>
      <c r="G18" s="1"/>
    </row>
    <row r="19" spans="1:7" s="173" customFormat="1">
      <c r="A19" s="196">
        <v>14</v>
      </c>
      <c r="B19" s="3" t="s">
        <v>71</v>
      </c>
      <c r="C19" s="197"/>
      <c r="D19" s="168">
        <v>45199</v>
      </c>
      <c r="E19" s="198" t="s">
        <v>449</v>
      </c>
      <c r="F19" s="198" t="s">
        <v>357</v>
      </c>
      <c r="G19" s="172"/>
    </row>
    <row r="20" spans="1:7">
      <c r="A20" s="196">
        <v>15</v>
      </c>
      <c r="B20" s="3" t="s">
        <v>91</v>
      </c>
      <c r="C20" s="197"/>
      <c r="D20" s="168">
        <v>45107</v>
      </c>
      <c r="E20" s="198" t="s">
        <v>451</v>
      </c>
      <c r="F20" s="198" t="s">
        <v>358</v>
      </c>
      <c r="G20" s="1"/>
    </row>
    <row r="21" spans="1:7">
      <c r="A21" s="2">
        <v>16</v>
      </c>
      <c r="B21" s="3" t="s">
        <v>310</v>
      </c>
      <c r="C21" s="3"/>
      <c r="D21" s="168">
        <v>44926</v>
      </c>
      <c r="E21" s="169" t="s">
        <v>450</v>
      </c>
      <c r="F21" s="169"/>
      <c r="G21" s="1"/>
    </row>
    <row r="22" spans="1:7">
      <c r="A22" s="2"/>
      <c r="B22" s="171" t="s">
        <v>188</v>
      </c>
      <c r="C22" s="3"/>
      <c r="D22" s="168"/>
      <c r="E22" s="169"/>
      <c r="F22" s="169"/>
      <c r="G22" s="1"/>
    </row>
    <row r="23" spans="1:7">
      <c r="A23" s="2">
        <v>17</v>
      </c>
      <c r="B23" s="3" t="s">
        <v>323</v>
      </c>
      <c r="C23" s="3"/>
      <c r="D23" s="168">
        <v>44926</v>
      </c>
      <c r="E23" s="169" t="s">
        <v>450</v>
      </c>
      <c r="F23" s="169"/>
      <c r="G23" s="1"/>
    </row>
    <row r="24" spans="1:7">
      <c r="A24" s="2">
        <v>18</v>
      </c>
      <c r="B24" s="3" t="s">
        <v>328</v>
      </c>
      <c r="C24" s="3"/>
      <c r="D24" s="168">
        <v>44926</v>
      </c>
      <c r="E24" s="169" t="s">
        <v>450</v>
      </c>
      <c r="F24" s="169"/>
      <c r="G24" s="1"/>
    </row>
    <row r="25" spans="1:7">
      <c r="A25" s="196">
        <v>19</v>
      </c>
      <c r="B25" s="3" t="s">
        <v>93</v>
      </c>
      <c r="C25" s="197"/>
      <c r="D25" s="168">
        <v>44926</v>
      </c>
      <c r="E25" s="198" t="s">
        <v>450</v>
      </c>
      <c r="F25" s="198" t="s">
        <v>359</v>
      </c>
      <c r="G25" s="1"/>
    </row>
    <row r="26" spans="1:7">
      <c r="A26" s="196">
        <v>20</v>
      </c>
      <c r="B26" s="3" t="s">
        <v>99</v>
      </c>
      <c r="C26" s="197"/>
      <c r="D26" s="168">
        <v>44926</v>
      </c>
      <c r="E26" s="198" t="s">
        <v>450</v>
      </c>
      <c r="F26" s="198" t="s">
        <v>360</v>
      </c>
      <c r="G26" s="1"/>
    </row>
    <row r="27" spans="1:7" s="173" customFormat="1">
      <c r="A27" s="196">
        <v>21</v>
      </c>
      <c r="B27" s="3" t="s">
        <v>123</v>
      </c>
      <c r="C27" s="197"/>
      <c r="D27" s="168">
        <v>45199</v>
      </c>
      <c r="E27" s="198" t="s">
        <v>449</v>
      </c>
      <c r="F27" s="198" t="s">
        <v>361</v>
      </c>
      <c r="G27" s="172"/>
    </row>
    <row r="28" spans="1:7">
      <c r="A28" s="196">
        <v>22</v>
      </c>
      <c r="B28" s="3" t="s">
        <v>142</v>
      </c>
      <c r="C28" s="197"/>
      <c r="D28" s="351">
        <v>45107</v>
      </c>
      <c r="E28" s="198" t="s">
        <v>451</v>
      </c>
      <c r="F28" s="198" t="s">
        <v>362</v>
      </c>
      <c r="G28" s="1"/>
    </row>
    <row r="29" spans="1:7" s="173" customFormat="1">
      <c r="A29" s="196">
        <v>23</v>
      </c>
      <c r="B29" s="3" t="s">
        <v>150</v>
      </c>
      <c r="C29" s="197"/>
      <c r="D29" s="168">
        <v>45199</v>
      </c>
      <c r="E29" s="198" t="s">
        <v>449</v>
      </c>
      <c r="F29" s="198" t="s">
        <v>363</v>
      </c>
      <c r="G29" s="172"/>
    </row>
    <row r="30" spans="1:7">
      <c r="A30" s="2">
        <v>24</v>
      </c>
      <c r="B30" s="3" t="s">
        <v>155</v>
      </c>
      <c r="C30" s="3"/>
      <c r="D30" s="168">
        <v>44926</v>
      </c>
      <c r="E30" s="169" t="s">
        <v>450</v>
      </c>
      <c r="F30" s="169" t="s">
        <v>364</v>
      </c>
      <c r="G30" s="1"/>
    </row>
    <row r="31" spans="1:7">
      <c r="A31" s="2">
        <v>25</v>
      </c>
      <c r="B31" s="3" t="s">
        <v>471</v>
      </c>
      <c r="C31" s="3"/>
      <c r="D31" s="168">
        <v>44926</v>
      </c>
      <c r="E31" s="169" t="s">
        <v>450</v>
      </c>
      <c r="F31" s="169"/>
      <c r="G31" s="1"/>
    </row>
    <row r="32" spans="1:7">
      <c r="A32" s="2">
        <v>26</v>
      </c>
      <c r="B32" s="3" t="s">
        <v>472</v>
      </c>
      <c r="C32" s="3"/>
      <c r="D32" s="168">
        <v>44926</v>
      </c>
      <c r="E32" s="169" t="s">
        <v>450</v>
      </c>
      <c r="F32" s="169"/>
      <c r="G32" s="1"/>
    </row>
    <row r="33" spans="1:7">
      <c r="A33" s="2">
        <v>27</v>
      </c>
      <c r="B33" s="3" t="s">
        <v>332</v>
      </c>
      <c r="C33" s="3"/>
      <c r="D33" s="168">
        <v>44926</v>
      </c>
      <c r="E33" s="169" t="s">
        <v>450</v>
      </c>
      <c r="F33" s="169"/>
      <c r="G33" s="1"/>
    </row>
    <row r="34" spans="1:7">
      <c r="A34" s="2"/>
      <c r="B34" s="171" t="s">
        <v>195</v>
      </c>
      <c r="C34" s="3"/>
      <c r="D34" s="168"/>
      <c r="E34" s="169"/>
      <c r="F34" s="169"/>
      <c r="G34" s="1"/>
    </row>
    <row r="35" spans="1:7">
      <c r="A35" s="2">
        <v>28</v>
      </c>
      <c r="B35" s="3" t="s">
        <v>165</v>
      </c>
      <c r="C35" s="197"/>
      <c r="D35" s="351">
        <v>45107</v>
      </c>
      <c r="E35" s="198" t="s">
        <v>451</v>
      </c>
      <c r="F35" s="198" t="s">
        <v>365</v>
      </c>
      <c r="G35" s="1"/>
    </row>
    <row r="36" spans="1:7">
      <c r="A36" s="2">
        <v>29</v>
      </c>
      <c r="B36" s="3" t="s">
        <v>172</v>
      </c>
      <c r="C36" s="197"/>
      <c r="D36" s="351">
        <v>45107</v>
      </c>
      <c r="E36" s="198" t="s">
        <v>451</v>
      </c>
      <c r="F36" s="198" t="s">
        <v>366</v>
      </c>
      <c r="G36" s="1"/>
    </row>
    <row r="37" spans="1:7">
      <c r="A37" s="2">
        <v>30</v>
      </c>
      <c r="B37" s="3" t="s">
        <v>180</v>
      </c>
      <c r="C37" s="197"/>
      <c r="D37" s="351">
        <v>45107</v>
      </c>
      <c r="E37" s="198" t="s">
        <v>451</v>
      </c>
      <c r="F37" s="198" t="s">
        <v>448</v>
      </c>
      <c r="G37" s="1"/>
    </row>
    <row r="38" spans="1:7">
      <c r="A38" s="2">
        <v>31</v>
      </c>
      <c r="B38" s="3" t="s">
        <v>185</v>
      </c>
      <c r="C38" s="197"/>
      <c r="D38" s="168">
        <v>44926</v>
      </c>
      <c r="E38" s="198" t="s">
        <v>450</v>
      </c>
      <c r="F38" s="198" t="s">
        <v>367</v>
      </c>
      <c r="G38" s="1"/>
    </row>
    <row r="39" spans="1:7">
      <c r="A39" s="2"/>
      <c r="B39" s="171" t="s">
        <v>190</v>
      </c>
      <c r="C39" s="3"/>
      <c r="D39" s="168"/>
      <c r="E39" s="169"/>
      <c r="F39" s="169"/>
      <c r="G39" s="1"/>
    </row>
    <row r="40" spans="1:7">
      <c r="A40" s="2">
        <v>32</v>
      </c>
      <c r="B40" s="3" t="s">
        <v>334</v>
      </c>
      <c r="C40" s="3"/>
      <c r="D40" s="168">
        <v>44926</v>
      </c>
      <c r="E40" s="169" t="s">
        <v>450</v>
      </c>
      <c r="F40" s="169"/>
      <c r="G40" s="1"/>
    </row>
    <row r="41" spans="1:7">
      <c r="A41" s="2">
        <v>33</v>
      </c>
      <c r="B41" s="3" t="s">
        <v>344</v>
      </c>
      <c r="C41" s="3"/>
      <c r="D41" s="168">
        <v>44926</v>
      </c>
      <c r="E41" s="169" t="s">
        <v>450</v>
      </c>
      <c r="F41" s="169"/>
      <c r="G41" s="1"/>
    </row>
    <row r="42" spans="1:7">
      <c r="A42" s="2">
        <v>34</v>
      </c>
      <c r="B42" s="3" t="s">
        <v>345</v>
      </c>
      <c r="C42" s="3"/>
      <c r="D42" s="168">
        <v>44926</v>
      </c>
      <c r="E42" s="169" t="s">
        <v>450</v>
      </c>
      <c r="F42" s="169"/>
      <c r="G42" s="1"/>
    </row>
    <row r="43" spans="1:7">
      <c r="A43" s="2"/>
      <c r="B43" s="171"/>
      <c r="C43" s="3"/>
      <c r="D43" s="168"/>
      <c r="E43" s="169"/>
      <c r="F43" s="169"/>
      <c r="G43" s="1"/>
    </row>
    <row r="44" spans="1:7">
      <c r="A44" s="2"/>
      <c r="B44" s="3"/>
      <c r="C44" s="3"/>
      <c r="D44" s="169"/>
      <c r="E44" s="169"/>
      <c r="F44" s="169"/>
      <c r="G44" s="1"/>
    </row>
    <row r="45" spans="1:7">
      <c r="A45" s="2"/>
      <c r="B45" s="197"/>
      <c r="C45" s="3"/>
      <c r="D45" s="169"/>
      <c r="E45" s="169"/>
      <c r="F45" s="169"/>
      <c r="G45" s="1"/>
    </row>
    <row r="46" spans="1:7">
      <c r="A46" s="2"/>
      <c r="B46" s="3"/>
      <c r="C46" s="3"/>
      <c r="D46" s="169"/>
      <c r="E46" s="169"/>
      <c r="F46" s="169"/>
      <c r="G46" s="1"/>
    </row>
    <row r="47" spans="1:7">
      <c r="A47" s="2"/>
      <c r="B47" s="3"/>
      <c r="C47" s="3"/>
      <c r="D47" s="169"/>
      <c r="E47" s="169"/>
      <c r="F47" s="169"/>
      <c r="G47" s="1"/>
    </row>
    <row r="48" spans="1:7">
      <c r="D48" s="149"/>
      <c r="E48"/>
      <c r="F48"/>
    </row>
    <row r="49" spans="4:6">
      <c r="D49"/>
      <c r="E49"/>
      <c r="F49"/>
    </row>
    <row r="50" spans="4:6"/>
    <row r="51" spans="4:6"/>
    <row r="52" spans="4:6"/>
    <row r="53" spans="4:6"/>
    <row r="54" spans="4:6">
      <c r="D54"/>
      <c r="E54"/>
      <c r="F54"/>
    </row>
    <row r="55" spans="4:6">
      <c r="D55"/>
      <c r="E55"/>
      <c r="F55"/>
    </row>
    <row r="56" spans="4:6">
      <c r="D56"/>
      <c r="E56"/>
      <c r="F56"/>
    </row>
    <row r="57" spans="4:6">
      <c r="D57"/>
      <c r="E57"/>
      <c r="F57"/>
    </row>
    <row r="58" spans="4:6">
      <c r="D58"/>
      <c r="E58"/>
      <c r="F58"/>
    </row>
    <row r="59" spans="4:6"/>
    <row r="60" spans="4:6"/>
    <row r="61" spans="4:6"/>
    <row r="62" spans="4:6"/>
    <row r="63" spans="4:6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9" location="'14'!A1" display="LIQ1 LCR" xr:uid="{00000000-0004-0000-0000-00001C000000}"/>
    <hyperlink ref="A19" location="15!A1" display="15" xr:uid="{00000000-0004-0000-0000-00001D000000}"/>
    <hyperlink ref="B20" location="'15'!A1" display="LIQ2 NSFR" xr:uid="{00000000-0004-0000-0000-00001E000000}"/>
    <hyperlink ref="A20" location="16!A1" display="16" xr:uid="{00000000-0004-0000-0000-00001F000000}"/>
    <hyperlink ref="B21" location="'16'!A1" display="Sikkerhetsstilte eiendeler" xr:uid="{00000000-0004-0000-0000-000020000000}"/>
    <hyperlink ref="A21" location="17!A1" display="17" xr:uid="{00000000-0004-0000-0000-000021000000}"/>
    <hyperlink ref="B23" location="'17'!A1" display="Kreditteksponering etter sektor og næring" xr:uid="{00000000-0004-0000-0000-000022000000}"/>
    <hyperlink ref="A23" location="18!A1" display="18" xr:uid="{00000000-0004-0000-0000-000023000000}"/>
    <hyperlink ref="B24" location="'18'!A1" display="Kreditteksponering etter geografisk inndeling" xr:uid="{00000000-0004-0000-0000-000024000000}"/>
    <hyperlink ref="A24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5" location="'19'!A1" display="CR1 Eiendelers kredittkvalitet" xr:uid="{00000000-0004-0000-0000-000028000000}"/>
    <hyperlink ref="A25" location="21!A1" display="21" xr:uid="{00000000-0004-0000-0000-000029000000}"/>
    <hyperlink ref="B27" location="'21'!A1" display="CR6 Eksponering i IRB-godkjente porteføljer" xr:uid="{00000000-0004-0000-0000-00002A000000}"/>
    <hyperlink ref="A27" location="22!A1" display="22" xr:uid="{00000000-0004-0000-0000-00002B000000}"/>
    <hyperlink ref="B28" location="'22'!A1" display="CR7 Bruk av kredittderivater og deres effekt på risikovektede eiendeler" xr:uid="{00000000-0004-0000-0000-00002C000000}"/>
    <hyperlink ref="A28" location="23!A1" display="23" xr:uid="{00000000-0004-0000-0000-00002D000000}"/>
    <hyperlink ref="B29" location="'23'!A1" display="CR8 Flytsoppstilling for endring i kredittrisikoeksponering under IRB metoden" xr:uid="{00000000-0004-0000-0000-00002E000000}"/>
    <hyperlink ref="A29" location="24!A1" display="24" xr:uid="{00000000-0004-0000-0000-00002F000000}"/>
    <hyperlink ref="B30" location="'24'!A1" display="CR9 Backtesting PD" xr:uid="{00000000-0004-0000-0000-000030000000}"/>
    <hyperlink ref="A30" location="25!A1" display="25" xr:uid="{00000000-0004-0000-0000-000031000000}"/>
    <hyperlink ref="A31" location="27!A1" display="27" xr:uid="{00000000-0004-0000-0000-000035000000}"/>
    <hyperlink ref="B32" location="'26'!A1" display="Endring i eksponering i perioden" xr:uid="{00000000-0004-0000-0000-000038000000}"/>
    <hyperlink ref="A32" location="29!A1" display="29" xr:uid="{00000000-0004-0000-0000-000039000000}"/>
    <hyperlink ref="B33" location="'27'!A1" display="Tapsspesifikasjon" xr:uid="{00000000-0004-0000-0000-00003A000000}"/>
    <hyperlink ref="A33" location="30!A1" display="30" xr:uid="{00000000-0004-0000-0000-00003B000000}"/>
    <hyperlink ref="A35" location="31!A1" display="31" xr:uid="{00000000-0004-0000-0000-00003D000000}"/>
    <hyperlink ref="B36" location="'29'!A1" display="CCR2 Kapitalkrav for CVA" xr:uid="{00000000-0004-0000-0000-00003E000000}"/>
    <hyperlink ref="A36" location="32!A1" display="32" xr:uid="{00000000-0004-0000-0000-00003F000000}"/>
    <hyperlink ref="B37" location="'30'!A1" display="CCR5 Sammensetning av sikkerhet for CCR eksponeringer" xr:uid="{00000000-0004-0000-0000-000040000000}"/>
    <hyperlink ref="A37" location="33!A1" display="33" xr:uid="{00000000-0004-0000-0000-000041000000}"/>
    <hyperlink ref="B38" location="'31'!A1" display="CCR6 Eksponering i kredittforsikring" xr:uid="{00000000-0004-0000-0000-000042000000}"/>
    <hyperlink ref="A38" location="34!A1" display="34" xr:uid="{00000000-0004-0000-0000-000043000000}"/>
    <hyperlink ref="B40" location="'32'!A1" display="Renterisiko" xr:uid="{00000000-0004-0000-0000-000044000000}"/>
    <hyperlink ref="A40" location="35!A1" display="35" xr:uid="{00000000-0004-0000-0000-000045000000}"/>
    <hyperlink ref="B41" location="'33'!A1" display="Valutarisiko" xr:uid="{00000000-0004-0000-0000-000046000000}"/>
    <hyperlink ref="A41" location="36!A1" display="36" xr:uid="{00000000-0004-0000-0000-000047000000}"/>
    <hyperlink ref="B42" location="'34'!A1" display="Aksjerisiko" xr:uid="{00000000-0004-0000-0000-000048000000}"/>
    <hyperlink ref="A42" location="37!A1" display="37" xr:uid="{00000000-0004-0000-0000-000049000000}"/>
    <hyperlink ref="B35" location="'28'!A1" display="CCR1 Motpartsrisiko etter beregningsmetode" xr:uid="{00000000-0004-0000-0000-00003C000000}"/>
    <hyperlink ref="B31" location="'25'!A1" display="Forklaring av endring i ECL" xr:uid="{00000000-0004-0000-0000-000034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92BF-F836-44B0-8A31-ADF03D63B5B7}">
  <dimension ref="A1:H53"/>
  <sheetViews>
    <sheetView showGridLines="0" zoomScaleNormal="100" workbookViewId="0"/>
  </sheetViews>
  <sheetFormatPr baseColWidth="10" defaultColWidth="4.453125" defaultRowHeight="14.5"/>
  <cols>
    <col min="1" max="1" width="3" style="149" customWidth="1"/>
    <col min="2" max="2" width="4.7265625" style="149" customWidth="1"/>
    <col min="3" max="3" width="5.7265625" style="149" customWidth="1"/>
    <col min="4" max="4" width="98.7265625" style="149" bestFit="1" customWidth="1"/>
    <col min="5" max="5" width="41.1796875" style="149" customWidth="1"/>
    <col min="6" max="6" width="35.26953125" style="149" bestFit="1" customWidth="1"/>
    <col min="7" max="7" width="40.54296875" style="149" bestFit="1" customWidth="1"/>
    <col min="8" max="8" width="44.7265625" style="149" bestFit="1" customWidth="1"/>
    <col min="9" max="16384" width="4.453125" style="149"/>
  </cols>
  <sheetData>
    <row r="1" spans="1:8" ht="6" customHeight="1"/>
    <row r="2" spans="1:8">
      <c r="A2" s="364" t="s">
        <v>28</v>
      </c>
      <c r="B2" s="364"/>
      <c r="C2" s="364"/>
      <c r="D2" s="364"/>
      <c r="E2" s="191"/>
    </row>
    <row r="5" spans="1:8">
      <c r="C5" s="9" t="s">
        <v>370</v>
      </c>
      <c r="D5" s="9"/>
      <c r="E5" s="9"/>
      <c r="F5" s="9"/>
      <c r="G5" s="9"/>
      <c r="H5" s="9"/>
    </row>
    <row r="6" spans="1:8">
      <c r="C6" s="164"/>
      <c r="D6" s="165"/>
      <c r="E6" s="165"/>
      <c r="F6" s="166"/>
      <c r="G6" s="166"/>
      <c r="H6" s="166"/>
    </row>
    <row r="7" spans="1:8">
      <c r="C7" s="150">
        <v>1</v>
      </c>
      <c r="D7" t="s">
        <v>371</v>
      </c>
      <c r="E7" s="150" t="s">
        <v>372</v>
      </c>
      <c r="F7" s="150" t="s">
        <v>372</v>
      </c>
      <c r="G7" s="150" t="s">
        <v>372</v>
      </c>
      <c r="H7" s="150" t="s">
        <v>372</v>
      </c>
    </row>
    <row r="8" spans="1:8">
      <c r="C8" s="150">
        <v>2</v>
      </c>
      <c r="D8" t="s">
        <v>373</v>
      </c>
      <c r="E8" s="150" t="s">
        <v>614</v>
      </c>
      <c r="F8" s="114" t="s">
        <v>485</v>
      </c>
      <c r="G8" s="150" t="s">
        <v>615</v>
      </c>
      <c r="H8" s="150" t="s">
        <v>616</v>
      </c>
    </row>
    <row r="9" spans="1:8">
      <c r="C9" s="150">
        <v>3</v>
      </c>
      <c r="D9" t="s">
        <v>374</v>
      </c>
      <c r="E9" s="150" t="s">
        <v>375</v>
      </c>
      <c r="F9" s="114" t="s">
        <v>375</v>
      </c>
      <c r="G9" s="150" t="s">
        <v>375</v>
      </c>
      <c r="H9" s="150" t="s">
        <v>375</v>
      </c>
    </row>
    <row r="10" spans="1:8">
      <c r="C10" s="150"/>
      <c r="D10" t="s">
        <v>376</v>
      </c>
      <c r="E10" s="150"/>
      <c r="F10" s="114"/>
      <c r="G10" s="150"/>
      <c r="H10" s="150"/>
    </row>
    <row r="11" spans="1:8">
      <c r="C11" s="150">
        <v>4</v>
      </c>
      <c r="D11" t="s">
        <v>377</v>
      </c>
      <c r="E11" s="150" t="s">
        <v>378</v>
      </c>
      <c r="F11" s="114" t="s">
        <v>379</v>
      </c>
      <c r="G11" s="114" t="s">
        <v>378</v>
      </c>
      <c r="H11" s="150" t="s">
        <v>379</v>
      </c>
    </row>
    <row r="12" spans="1:8">
      <c r="C12" s="150">
        <v>5</v>
      </c>
      <c r="D12" t="s">
        <v>380</v>
      </c>
      <c r="E12" s="150" t="s">
        <v>378</v>
      </c>
      <c r="F12" s="114" t="s">
        <v>379</v>
      </c>
      <c r="G12" s="114" t="s">
        <v>378</v>
      </c>
      <c r="H12" s="150" t="s">
        <v>379</v>
      </c>
    </row>
    <row r="13" spans="1:8">
      <c r="C13" s="150">
        <v>6</v>
      </c>
      <c r="D13" t="s">
        <v>381</v>
      </c>
      <c r="E13" s="150" t="s">
        <v>382</v>
      </c>
      <c r="F13" s="114" t="s">
        <v>382</v>
      </c>
      <c r="G13" s="150" t="s">
        <v>382</v>
      </c>
      <c r="H13" s="150" t="s">
        <v>382</v>
      </c>
    </row>
    <row r="14" spans="1:8">
      <c r="C14" s="150">
        <v>7</v>
      </c>
      <c r="D14" t="s">
        <v>383</v>
      </c>
      <c r="E14" s="150" t="s">
        <v>210</v>
      </c>
      <c r="F14" s="114" t="s">
        <v>384</v>
      </c>
      <c r="G14" s="150" t="s">
        <v>210</v>
      </c>
      <c r="H14" s="150" t="s">
        <v>384</v>
      </c>
    </row>
    <row r="15" spans="1:8">
      <c r="C15" s="150">
        <v>8</v>
      </c>
      <c r="D15" t="s">
        <v>385</v>
      </c>
      <c r="E15" s="150">
        <v>350</v>
      </c>
      <c r="F15" s="114">
        <v>250</v>
      </c>
      <c r="G15" s="150">
        <v>500</v>
      </c>
      <c r="H15" s="150">
        <v>400</v>
      </c>
    </row>
    <row r="16" spans="1:8">
      <c r="C16" s="150">
        <v>9</v>
      </c>
      <c r="D16" t="s">
        <v>386</v>
      </c>
      <c r="E16" s="150" t="s">
        <v>387</v>
      </c>
      <c r="F16" s="114" t="s">
        <v>486</v>
      </c>
      <c r="G16" s="150" t="s">
        <v>387</v>
      </c>
      <c r="H16" s="150" t="s">
        <v>387</v>
      </c>
    </row>
    <row r="17" spans="3:8">
      <c r="C17" s="150" t="s">
        <v>388</v>
      </c>
      <c r="D17" t="s">
        <v>389</v>
      </c>
      <c r="E17" s="150" t="s">
        <v>453</v>
      </c>
      <c r="F17" s="114" t="s">
        <v>390</v>
      </c>
      <c r="G17" s="150" t="s">
        <v>390</v>
      </c>
      <c r="H17" s="150" t="s">
        <v>390</v>
      </c>
    </row>
    <row r="18" spans="3:8">
      <c r="C18" s="150" t="s">
        <v>391</v>
      </c>
      <c r="D18" t="s">
        <v>392</v>
      </c>
      <c r="E18" s="150" t="s">
        <v>393</v>
      </c>
      <c r="F18" s="114" t="s">
        <v>390</v>
      </c>
      <c r="G18" s="150" t="s">
        <v>393</v>
      </c>
      <c r="H18" s="150" t="s">
        <v>390</v>
      </c>
    </row>
    <row r="19" spans="3:8">
      <c r="C19" s="150">
        <v>10</v>
      </c>
      <c r="D19" t="s">
        <v>394</v>
      </c>
      <c r="E19" s="114" t="s">
        <v>395</v>
      </c>
      <c r="F19" s="114" t="s">
        <v>243</v>
      </c>
      <c r="G19" s="114" t="s">
        <v>395</v>
      </c>
      <c r="H19" s="114" t="s">
        <v>243</v>
      </c>
    </row>
    <row r="20" spans="3:8">
      <c r="C20" s="150">
        <v>11</v>
      </c>
      <c r="D20" t="s">
        <v>396</v>
      </c>
      <c r="E20" s="151">
        <v>44657</v>
      </c>
      <c r="F20" s="115">
        <v>43628</v>
      </c>
      <c r="G20" s="151">
        <v>44979</v>
      </c>
      <c r="H20" s="151">
        <v>44693</v>
      </c>
    </row>
    <row r="21" spans="3:8">
      <c r="C21" s="150">
        <v>12</v>
      </c>
      <c r="D21" t="s">
        <v>397</v>
      </c>
      <c r="E21" s="150" t="s">
        <v>454</v>
      </c>
      <c r="F21" s="114" t="s">
        <v>399</v>
      </c>
      <c r="G21" s="150" t="s">
        <v>398</v>
      </c>
      <c r="H21" s="150" t="s">
        <v>399</v>
      </c>
    </row>
    <row r="22" spans="3:8">
      <c r="C22" s="150">
        <v>13</v>
      </c>
      <c r="D22" t="s">
        <v>400</v>
      </c>
      <c r="E22" s="151">
        <v>48401</v>
      </c>
      <c r="F22" s="114" t="s">
        <v>401</v>
      </c>
      <c r="G22" s="151">
        <v>48905</v>
      </c>
      <c r="H22" s="150" t="s">
        <v>401</v>
      </c>
    </row>
    <row r="23" spans="3:8">
      <c r="C23" s="150">
        <v>14</v>
      </c>
      <c r="D23" t="s">
        <v>402</v>
      </c>
      <c r="E23" s="150" t="s">
        <v>350</v>
      </c>
      <c r="F23" s="114" t="s">
        <v>350</v>
      </c>
      <c r="G23" s="150" t="s">
        <v>350</v>
      </c>
      <c r="H23" s="150" t="s">
        <v>350</v>
      </c>
    </row>
    <row r="24" spans="3:8">
      <c r="C24" s="150">
        <v>15</v>
      </c>
      <c r="D24" t="s">
        <v>403</v>
      </c>
      <c r="E24" s="150" t="s">
        <v>617</v>
      </c>
      <c r="F24" s="114" t="s">
        <v>487</v>
      </c>
      <c r="G24" s="150" t="s">
        <v>618</v>
      </c>
      <c r="H24" s="150" t="s">
        <v>619</v>
      </c>
    </row>
    <row r="25" spans="3:8">
      <c r="C25" s="150">
        <v>16</v>
      </c>
      <c r="D25" t="s">
        <v>404</v>
      </c>
      <c r="E25" s="150" t="s">
        <v>405</v>
      </c>
      <c r="F25" s="114" t="s">
        <v>405</v>
      </c>
      <c r="G25" s="150" t="s">
        <v>405</v>
      </c>
      <c r="H25" s="150" t="s">
        <v>405</v>
      </c>
    </row>
    <row r="26" spans="3:8">
      <c r="C26" s="150"/>
      <c r="D26" t="s">
        <v>406</v>
      </c>
      <c r="E26" s="150"/>
      <c r="F26" s="114"/>
      <c r="G26" s="150"/>
      <c r="H26" s="150"/>
    </row>
    <row r="27" spans="3:8">
      <c r="C27" s="150">
        <v>17</v>
      </c>
      <c r="D27" t="s">
        <v>407</v>
      </c>
      <c r="E27" s="150" t="s">
        <v>408</v>
      </c>
      <c r="F27" s="114" t="s">
        <v>408</v>
      </c>
      <c r="G27" s="150" t="s">
        <v>408</v>
      </c>
      <c r="H27" s="150" t="s">
        <v>408</v>
      </c>
    </row>
    <row r="28" spans="3:8">
      <c r="C28" s="150">
        <v>18</v>
      </c>
      <c r="D28" t="s">
        <v>409</v>
      </c>
      <c r="E28" s="150" t="s">
        <v>620</v>
      </c>
      <c r="F28" s="276" t="s">
        <v>488</v>
      </c>
      <c r="G28" s="150" t="s">
        <v>621</v>
      </c>
      <c r="H28" s="150" t="s">
        <v>622</v>
      </c>
    </row>
    <row r="29" spans="3:8">
      <c r="C29" s="150">
        <v>19</v>
      </c>
      <c r="D29" t="s">
        <v>410</v>
      </c>
      <c r="E29" s="150" t="s">
        <v>411</v>
      </c>
      <c r="F29" s="114" t="s">
        <v>350</v>
      </c>
      <c r="G29" s="150" t="s">
        <v>411</v>
      </c>
      <c r="H29" s="150" t="s">
        <v>350</v>
      </c>
    </row>
    <row r="30" spans="3:8">
      <c r="C30" s="150" t="s">
        <v>412</v>
      </c>
      <c r="D30" t="s">
        <v>413</v>
      </c>
      <c r="E30" s="150" t="s">
        <v>414</v>
      </c>
      <c r="F30" s="114" t="s">
        <v>415</v>
      </c>
      <c r="G30" s="150" t="s">
        <v>414</v>
      </c>
      <c r="H30" s="114" t="s">
        <v>415</v>
      </c>
    </row>
    <row r="31" spans="3:8">
      <c r="C31" s="150" t="s">
        <v>416</v>
      </c>
      <c r="D31" t="s">
        <v>417</v>
      </c>
      <c r="E31" s="150" t="s">
        <v>414</v>
      </c>
      <c r="F31" s="114" t="s">
        <v>415</v>
      </c>
      <c r="G31" s="150" t="s">
        <v>414</v>
      </c>
      <c r="H31" s="114" t="s">
        <v>415</v>
      </c>
    </row>
    <row r="32" spans="3:8">
      <c r="C32" s="150">
        <v>21</v>
      </c>
      <c r="D32" t="s">
        <v>418</v>
      </c>
      <c r="E32" s="150" t="s">
        <v>411</v>
      </c>
      <c r="F32" s="114" t="s">
        <v>411</v>
      </c>
      <c r="G32" s="150" t="s">
        <v>411</v>
      </c>
      <c r="H32" s="150" t="s">
        <v>411</v>
      </c>
    </row>
    <row r="33" spans="3:8">
      <c r="C33" s="150">
        <v>22</v>
      </c>
      <c r="D33" t="s">
        <v>419</v>
      </c>
      <c r="E33" s="150" t="s">
        <v>420</v>
      </c>
      <c r="F33" s="114" t="s">
        <v>420</v>
      </c>
      <c r="G33" s="150" t="s">
        <v>420</v>
      </c>
      <c r="H33" s="150" t="s">
        <v>420</v>
      </c>
    </row>
    <row r="34" spans="3:8">
      <c r="C34" s="150"/>
      <c r="D34" t="s">
        <v>421</v>
      </c>
      <c r="E34" s="150"/>
      <c r="F34" s="114"/>
      <c r="G34" s="150"/>
      <c r="H34" s="150"/>
    </row>
    <row r="35" spans="3:8">
      <c r="C35" s="150">
        <v>23</v>
      </c>
      <c r="D35" t="s">
        <v>422</v>
      </c>
      <c r="E35" s="150" t="s">
        <v>423</v>
      </c>
      <c r="F35" s="114" t="s">
        <v>423</v>
      </c>
      <c r="G35" s="150" t="s">
        <v>423</v>
      </c>
      <c r="H35" s="150" t="s">
        <v>423</v>
      </c>
    </row>
    <row r="36" spans="3:8">
      <c r="C36" s="150">
        <v>24</v>
      </c>
      <c r="D36" t="s">
        <v>424</v>
      </c>
      <c r="E36" s="150"/>
      <c r="F36" s="150"/>
      <c r="G36" s="150"/>
      <c r="H36" s="150"/>
    </row>
    <row r="37" spans="3:8">
      <c r="C37" s="150">
        <v>25</v>
      </c>
      <c r="D37" t="s">
        <v>425</v>
      </c>
      <c r="E37" s="150"/>
      <c r="F37" s="150"/>
      <c r="G37" s="150"/>
      <c r="H37" s="150"/>
    </row>
    <row r="38" spans="3:8">
      <c r="C38" s="150">
        <v>26</v>
      </c>
      <c r="D38" t="s">
        <v>426</v>
      </c>
      <c r="E38" s="150"/>
      <c r="F38" s="150"/>
      <c r="G38" s="150"/>
      <c r="H38" s="150"/>
    </row>
    <row r="39" spans="3:8">
      <c r="C39" s="150">
        <v>27</v>
      </c>
      <c r="D39" t="s">
        <v>427</v>
      </c>
      <c r="E39" s="150"/>
      <c r="F39" s="150"/>
      <c r="G39" s="150"/>
      <c r="H39" s="150"/>
    </row>
    <row r="40" spans="3:8">
      <c r="C40" s="150">
        <v>28</v>
      </c>
      <c r="D40" t="s">
        <v>428</v>
      </c>
      <c r="E40" s="150"/>
      <c r="F40" s="150"/>
      <c r="G40" s="150"/>
      <c r="H40" s="150"/>
    </row>
    <row r="41" spans="3:8">
      <c r="C41" s="150">
        <v>29</v>
      </c>
      <c r="D41" t="s">
        <v>429</v>
      </c>
      <c r="E41" s="150"/>
      <c r="F41" s="150"/>
      <c r="G41" s="150"/>
      <c r="H41" s="150"/>
    </row>
    <row r="42" spans="3:8">
      <c r="C42" s="150">
        <v>30</v>
      </c>
      <c r="D42" t="s">
        <v>430</v>
      </c>
      <c r="E42" s="150" t="s">
        <v>411</v>
      </c>
      <c r="F42" s="150" t="s">
        <v>350</v>
      </c>
      <c r="G42" s="150" t="s">
        <v>411</v>
      </c>
      <c r="H42" s="150" t="s">
        <v>350</v>
      </c>
    </row>
    <row r="43" spans="3:8">
      <c r="C43" s="150">
        <v>31</v>
      </c>
      <c r="D43" t="s">
        <v>431</v>
      </c>
      <c r="E43" s="150"/>
      <c r="F43" s="114" t="s">
        <v>432</v>
      </c>
      <c r="G43" s="150"/>
      <c r="H43" s="150" t="s">
        <v>432</v>
      </c>
    </row>
    <row r="44" spans="3:8">
      <c r="C44" s="150">
        <v>32</v>
      </c>
      <c r="D44" t="s">
        <v>433</v>
      </c>
      <c r="E44" s="150"/>
      <c r="F44" s="114" t="s">
        <v>434</v>
      </c>
      <c r="G44" s="150"/>
      <c r="H44" s="150" t="s">
        <v>434</v>
      </c>
    </row>
    <row r="45" spans="3:8">
      <c r="C45" s="150">
        <v>33</v>
      </c>
      <c r="D45" t="s">
        <v>435</v>
      </c>
      <c r="E45" s="150"/>
      <c r="F45" s="114" t="s">
        <v>436</v>
      </c>
      <c r="G45" s="150"/>
      <c r="H45" s="150" t="s">
        <v>436</v>
      </c>
    </row>
    <row r="46" spans="3:8">
      <c r="C46" s="150">
        <v>34</v>
      </c>
      <c r="D46" t="s">
        <v>437</v>
      </c>
      <c r="E46" s="150"/>
      <c r="F46" s="114" t="s">
        <v>438</v>
      </c>
      <c r="G46" s="150"/>
      <c r="H46" s="150" t="s">
        <v>438</v>
      </c>
    </row>
    <row r="47" spans="3:8">
      <c r="C47" s="150">
        <v>35</v>
      </c>
      <c r="D47" t="s">
        <v>439</v>
      </c>
      <c r="E47" s="114" t="s">
        <v>440</v>
      </c>
      <c r="F47" s="150" t="s">
        <v>441</v>
      </c>
      <c r="G47" s="114" t="s">
        <v>440</v>
      </c>
      <c r="H47" s="150" t="s">
        <v>441</v>
      </c>
    </row>
    <row r="48" spans="3:8">
      <c r="C48" s="150">
        <v>36</v>
      </c>
      <c r="D48" t="s">
        <v>442</v>
      </c>
      <c r="E48" s="150" t="s">
        <v>411</v>
      </c>
      <c r="F48" s="150" t="s">
        <v>411</v>
      </c>
      <c r="G48" s="150" t="s">
        <v>411</v>
      </c>
      <c r="H48" s="150" t="s">
        <v>411</v>
      </c>
    </row>
    <row r="49" spans="2:8">
      <c r="C49" s="150">
        <v>37</v>
      </c>
      <c r="D49" t="s">
        <v>443</v>
      </c>
      <c r="E49" s="150"/>
      <c r="F49" s="150"/>
      <c r="G49" s="150"/>
      <c r="H49" s="150"/>
    </row>
    <row r="50" spans="2:8">
      <c r="F50"/>
      <c r="G50"/>
    </row>
    <row r="51" spans="2:8">
      <c r="D51" s="165"/>
      <c r="E51" s="165"/>
      <c r="F51"/>
      <c r="G51"/>
    </row>
    <row r="52" spans="2:8">
      <c r="D52" s="365"/>
      <c r="E52" s="365"/>
    </row>
    <row r="53" spans="2:8">
      <c r="B53" s="214" t="s">
        <v>456</v>
      </c>
    </row>
  </sheetData>
  <mergeCells count="2">
    <mergeCell ref="A2:D2"/>
    <mergeCell ref="D52:E52"/>
  </mergeCells>
  <hyperlinks>
    <hyperlink ref="A2:D2" location="Innholdsfortegnelse!A1" display="Innholdsfortegnelse" xr:uid="{5401FD10-9D94-45C1-8DFA-C245F2231148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37"/>
  <sheetViews>
    <sheetView showGridLines="0" zoomScale="85" zoomScaleNormal="85" workbookViewId="0"/>
  </sheetViews>
  <sheetFormatPr baseColWidth="10" defaultColWidth="11.453125" defaultRowHeight="14.5"/>
  <cols>
    <col min="1" max="1" width="3" customWidth="1"/>
    <col min="3" max="3" width="17" bestFit="1" customWidth="1"/>
    <col min="4" max="4" width="16.26953125" bestFit="1" customWidth="1"/>
    <col min="5" max="5" width="17.26953125" bestFit="1" customWidth="1"/>
    <col min="6" max="9" width="11.7265625" bestFit="1" customWidth="1"/>
    <col min="10" max="10" width="16.26953125" bestFit="1" customWidth="1"/>
    <col min="11" max="12" width="11.7265625" bestFit="1" customWidth="1"/>
    <col min="13" max="13" width="16.26953125" bestFit="1" customWidth="1"/>
    <col min="18" max="18" width="12.26953125" bestFit="1" customWidth="1"/>
  </cols>
  <sheetData>
    <row r="1" spans="1:18" ht="6" customHeight="1"/>
    <row r="2" spans="1:18">
      <c r="A2" s="355" t="s">
        <v>28</v>
      </c>
      <c r="B2" s="355"/>
      <c r="C2" s="355"/>
      <c r="D2" s="355"/>
    </row>
    <row r="5" spans="1:18">
      <c r="B5" s="9" t="s">
        <v>259</v>
      </c>
    </row>
    <row r="6" spans="1:18">
      <c r="B6" s="173"/>
    </row>
    <row r="7" spans="1:18" ht="31.5" customHeight="1"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145"/>
      <c r="O7" s="145"/>
    </row>
    <row r="8" spans="1:18" ht="201">
      <c r="D8" s="146" t="s">
        <v>260</v>
      </c>
      <c r="E8" s="146" t="s">
        <v>261</v>
      </c>
      <c r="F8" s="146" t="s">
        <v>262</v>
      </c>
      <c r="G8" s="146" t="s">
        <v>263</v>
      </c>
      <c r="H8" s="146" t="s">
        <v>264</v>
      </c>
      <c r="I8" s="146" t="s">
        <v>265</v>
      </c>
      <c r="J8" s="146" t="s">
        <v>266</v>
      </c>
      <c r="K8" s="146" t="s">
        <v>267</v>
      </c>
      <c r="L8" s="146" t="s">
        <v>268</v>
      </c>
      <c r="M8" s="146" t="s">
        <v>269</v>
      </c>
      <c r="N8" s="147" t="s">
        <v>270</v>
      </c>
      <c r="O8" s="147" t="s">
        <v>271</v>
      </c>
    </row>
    <row r="9" spans="1:18">
      <c r="B9" s="13" t="s">
        <v>272</v>
      </c>
      <c r="C9" s="13" t="s">
        <v>495</v>
      </c>
      <c r="D9" s="195">
        <v>0</v>
      </c>
      <c r="E9" s="195">
        <v>0</v>
      </c>
      <c r="F9" s="195"/>
      <c r="G9" s="195"/>
      <c r="H9" s="195"/>
      <c r="I9" s="195"/>
      <c r="J9" s="195">
        <v>0</v>
      </c>
      <c r="K9" s="195"/>
      <c r="L9" s="195"/>
      <c r="M9" s="195">
        <v>0</v>
      </c>
      <c r="N9" s="192">
        <v>2.4234358235072262E-6</v>
      </c>
      <c r="O9" s="93"/>
      <c r="Q9" s="337"/>
      <c r="R9" s="337"/>
    </row>
    <row r="10" spans="1:18">
      <c r="B10" s="13" t="s">
        <v>474</v>
      </c>
      <c r="C10" s="13" t="s">
        <v>600</v>
      </c>
      <c r="D10" s="120">
        <v>0</v>
      </c>
      <c r="E10" s="120">
        <v>5</v>
      </c>
      <c r="F10" s="120"/>
      <c r="G10" s="120"/>
      <c r="H10" s="120"/>
      <c r="I10" s="120"/>
      <c r="J10" s="120">
        <v>0</v>
      </c>
      <c r="K10" s="120"/>
      <c r="L10" s="120"/>
      <c r="M10" s="120">
        <v>0</v>
      </c>
      <c r="N10" s="12">
        <v>1.7382346561362579E-5</v>
      </c>
      <c r="O10" s="94"/>
      <c r="Q10" s="337"/>
    </row>
    <row r="11" spans="1:18">
      <c r="B11" s="13" t="s">
        <v>475</v>
      </c>
      <c r="C11" s="13" t="s">
        <v>496</v>
      </c>
      <c r="D11" s="120">
        <v>0</v>
      </c>
      <c r="E11" s="120">
        <v>0</v>
      </c>
      <c r="F11" s="120"/>
      <c r="G11" s="120"/>
      <c r="H11" s="120"/>
      <c r="I11" s="120"/>
      <c r="J11" s="120">
        <v>0</v>
      </c>
      <c r="K11" s="120"/>
      <c r="L11" s="120"/>
      <c r="M11" s="120">
        <v>0</v>
      </c>
      <c r="N11" s="12">
        <v>1.9741261943876229E-7</v>
      </c>
      <c r="O11" s="94">
        <v>0</v>
      </c>
      <c r="Q11" s="337"/>
    </row>
    <row r="12" spans="1:18">
      <c r="B12" s="13" t="s">
        <v>273</v>
      </c>
      <c r="C12" s="13" t="s">
        <v>497</v>
      </c>
      <c r="D12" s="120">
        <v>0</v>
      </c>
      <c r="E12" s="120">
        <v>7</v>
      </c>
      <c r="F12" s="120"/>
      <c r="G12" s="120"/>
      <c r="H12" s="120"/>
      <c r="I12" s="120"/>
      <c r="J12" s="120">
        <v>0</v>
      </c>
      <c r="K12" s="120"/>
      <c r="L12" s="120"/>
      <c r="M12" s="120">
        <v>0</v>
      </c>
      <c r="N12" s="12">
        <v>5.3926190424664852E-5</v>
      </c>
      <c r="O12" s="94"/>
      <c r="Q12" s="337"/>
    </row>
    <row r="13" spans="1:18">
      <c r="B13" s="13" t="s">
        <v>608</v>
      </c>
      <c r="C13" s="13" t="s">
        <v>609</v>
      </c>
      <c r="D13" s="120">
        <v>0</v>
      </c>
      <c r="E13" s="120">
        <v>0</v>
      </c>
      <c r="F13" s="120"/>
      <c r="G13" s="120"/>
      <c r="H13" s="120"/>
      <c r="I13" s="120"/>
      <c r="J13" s="120">
        <v>0</v>
      </c>
      <c r="K13" s="120"/>
      <c r="L13" s="120"/>
      <c r="M13" s="120">
        <v>0</v>
      </c>
      <c r="N13" s="12">
        <v>1.102002769759292E-6</v>
      </c>
      <c r="O13" s="94">
        <v>5.0000000000000001E-3</v>
      </c>
      <c r="Q13" s="337"/>
    </row>
    <row r="14" spans="1:18">
      <c r="B14" s="13" t="s">
        <v>274</v>
      </c>
      <c r="C14" s="13" t="s">
        <v>498</v>
      </c>
      <c r="D14" s="120">
        <v>0</v>
      </c>
      <c r="E14" s="120">
        <v>0</v>
      </c>
      <c r="F14" s="120"/>
      <c r="G14" s="120"/>
      <c r="H14" s="120"/>
      <c r="I14" s="120"/>
      <c r="J14" s="120">
        <v>0</v>
      </c>
      <c r="K14" s="120"/>
      <c r="L14" s="120"/>
      <c r="M14" s="120">
        <v>0</v>
      </c>
      <c r="N14" s="12">
        <v>2.428287173323302E-6</v>
      </c>
      <c r="O14" s="94">
        <v>1.4999999999999999E-2</v>
      </c>
      <c r="Q14" s="337"/>
    </row>
    <row r="15" spans="1:18">
      <c r="B15" s="13" t="s">
        <v>275</v>
      </c>
      <c r="C15" s="13" t="s">
        <v>499</v>
      </c>
      <c r="D15" s="120">
        <v>0</v>
      </c>
      <c r="E15" s="120">
        <v>0</v>
      </c>
      <c r="F15" s="120"/>
      <c r="G15" s="120"/>
      <c r="H15" s="120"/>
      <c r="I15" s="120"/>
      <c r="J15" s="120">
        <v>0</v>
      </c>
      <c r="K15" s="120"/>
      <c r="L15" s="120"/>
      <c r="M15" s="120">
        <v>0</v>
      </c>
      <c r="N15" s="12">
        <v>1.835676134251932E-6</v>
      </c>
      <c r="O15" s="94"/>
      <c r="Q15" s="337"/>
    </row>
    <row r="16" spans="1:18">
      <c r="B16" s="13" t="s">
        <v>276</v>
      </c>
      <c r="C16" s="13" t="s">
        <v>500</v>
      </c>
      <c r="D16" s="120">
        <v>0</v>
      </c>
      <c r="E16" s="120">
        <v>0</v>
      </c>
      <c r="F16" s="120"/>
      <c r="G16" s="120"/>
      <c r="H16" s="120"/>
      <c r="I16" s="120"/>
      <c r="J16" s="120">
        <v>0</v>
      </c>
      <c r="K16" s="120"/>
      <c r="L16" s="120"/>
      <c r="M16" s="120">
        <v>0</v>
      </c>
      <c r="N16" s="12">
        <v>2.8548327763828582E-7</v>
      </c>
      <c r="O16" s="94"/>
      <c r="Q16" s="337"/>
    </row>
    <row r="17" spans="2:17">
      <c r="B17" s="13" t="s">
        <v>277</v>
      </c>
      <c r="C17" s="13" t="s">
        <v>501</v>
      </c>
      <c r="D17" s="120">
        <v>0</v>
      </c>
      <c r="E17" s="120">
        <v>17</v>
      </c>
      <c r="F17" s="120"/>
      <c r="G17" s="120"/>
      <c r="H17" s="120"/>
      <c r="I17" s="120"/>
      <c r="J17" s="120">
        <v>0</v>
      </c>
      <c r="K17" s="120"/>
      <c r="L17" s="120"/>
      <c r="M17" s="120">
        <v>0</v>
      </c>
      <c r="N17" s="12">
        <v>5.4128405929093867E-5</v>
      </c>
      <c r="O17" s="94"/>
      <c r="Q17" s="337"/>
    </row>
    <row r="18" spans="2:17">
      <c r="B18" s="13" t="s">
        <v>610</v>
      </c>
      <c r="C18" s="13" t="s">
        <v>611</v>
      </c>
      <c r="D18" s="120">
        <v>0</v>
      </c>
      <c r="E18" s="120">
        <v>0</v>
      </c>
      <c r="F18" s="120"/>
      <c r="G18" s="120"/>
      <c r="H18" s="120"/>
      <c r="I18" s="120"/>
      <c r="J18" s="120">
        <v>0</v>
      </c>
      <c r="K18" s="120"/>
      <c r="L18" s="120"/>
      <c r="M18" s="120">
        <v>0</v>
      </c>
      <c r="N18" s="12">
        <v>3.7318075508272649E-10</v>
      </c>
      <c r="O18" s="94">
        <v>0</v>
      </c>
      <c r="Q18" s="337"/>
    </row>
    <row r="19" spans="2:17">
      <c r="B19" s="13" t="s">
        <v>489</v>
      </c>
      <c r="C19" s="13" t="s">
        <v>502</v>
      </c>
      <c r="D19" s="120">
        <v>0</v>
      </c>
      <c r="E19" s="120">
        <v>0</v>
      </c>
      <c r="F19" s="120"/>
      <c r="G19" s="120"/>
      <c r="H19" s="120"/>
      <c r="I19" s="120"/>
      <c r="J19" s="120">
        <v>0</v>
      </c>
      <c r="K19" s="120"/>
      <c r="L19" s="120"/>
      <c r="M19" s="120">
        <v>0</v>
      </c>
      <c r="N19" s="12">
        <v>5.7805698962314346E-7</v>
      </c>
      <c r="O19" s="94">
        <v>2.2499999999999999E-2</v>
      </c>
      <c r="Q19" s="337"/>
    </row>
    <row r="20" spans="2:17">
      <c r="B20" s="13" t="s">
        <v>278</v>
      </c>
      <c r="C20" s="13" t="s">
        <v>503</v>
      </c>
      <c r="D20" s="120">
        <v>0</v>
      </c>
      <c r="E20" s="120">
        <v>83</v>
      </c>
      <c r="F20" s="120"/>
      <c r="G20" s="120"/>
      <c r="H20" s="120"/>
      <c r="I20" s="120"/>
      <c r="J20" s="120">
        <v>5</v>
      </c>
      <c r="K20" s="120"/>
      <c r="L20" s="120"/>
      <c r="M20" s="120">
        <v>5</v>
      </c>
      <c r="N20" s="12">
        <v>1.700732853671753E-3</v>
      </c>
      <c r="O20" s="94">
        <v>7.4999999999999997E-3</v>
      </c>
      <c r="Q20" s="337"/>
    </row>
    <row r="21" spans="2:17">
      <c r="B21" s="13" t="s">
        <v>279</v>
      </c>
      <c r="C21" s="13" t="s">
        <v>504</v>
      </c>
      <c r="D21" s="120">
        <v>0</v>
      </c>
      <c r="E21" s="120">
        <v>6</v>
      </c>
      <c r="F21" s="120"/>
      <c r="G21" s="120"/>
      <c r="H21" s="120"/>
      <c r="I21" s="120"/>
      <c r="J21" s="120">
        <v>0</v>
      </c>
      <c r="K21" s="120"/>
      <c r="L21" s="120"/>
      <c r="M21" s="120">
        <v>0</v>
      </c>
      <c r="N21" s="12">
        <v>4.5786634548638147E-5</v>
      </c>
      <c r="O21" s="94">
        <v>2.5000000000000001E-2</v>
      </c>
      <c r="Q21" s="337"/>
    </row>
    <row r="22" spans="2:17">
      <c r="B22" s="13" t="s">
        <v>576</v>
      </c>
      <c r="C22" s="13" t="s">
        <v>577</v>
      </c>
      <c r="D22" s="120">
        <v>0</v>
      </c>
      <c r="E22" s="120">
        <v>0</v>
      </c>
      <c r="F22" s="120"/>
      <c r="G22" s="120"/>
      <c r="H22" s="120"/>
      <c r="I22" s="120"/>
      <c r="J22" s="120">
        <v>0</v>
      </c>
      <c r="K22" s="120"/>
      <c r="L22" s="120"/>
      <c r="M22" s="120">
        <v>0</v>
      </c>
      <c r="N22" s="12">
        <v>1.8285856999053599E-8</v>
      </c>
      <c r="O22" s="94">
        <v>0.01</v>
      </c>
      <c r="Q22" s="337"/>
    </row>
    <row r="23" spans="2:17">
      <c r="B23" s="13" t="s">
        <v>280</v>
      </c>
      <c r="C23" s="13" t="s">
        <v>505</v>
      </c>
      <c r="D23" s="120">
        <v>0</v>
      </c>
      <c r="E23" s="120">
        <v>1</v>
      </c>
      <c r="F23" s="120"/>
      <c r="G23" s="120"/>
      <c r="H23" s="120"/>
      <c r="I23" s="120"/>
      <c r="J23" s="120">
        <v>0</v>
      </c>
      <c r="K23" s="120"/>
      <c r="L23" s="120"/>
      <c r="M23" s="120">
        <v>0</v>
      </c>
      <c r="N23" s="12">
        <v>2.804650481739431E-5</v>
      </c>
      <c r="O23" s="94">
        <v>0</v>
      </c>
      <c r="Q23" s="337"/>
    </row>
    <row r="24" spans="2:17">
      <c r="B24" s="13" t="s">
        <v>281</v>
      </c>
      <c r="C24" s="13" t="s">
        <v>506</v>
      </c>
      <c r="D24" s="120">
        <v>0</v>
      </c>
      <c r="E24" s="120">
        <v>0</v>
      </c>
      <c r="F24" s="120"/>
      <c r="G24" s="120"/>
      <c r="H24" s="120"/>
      <c r="I24" s="120"/>
      <c r="J24" s="120">
        <v>0</v>
      </c>
      <c r="K24" s="120"/>
      <c r="L24" s="120"/>
      <c r="M24" s="120">
        <v>0</v>
      </c>
      <c r="N24" s="12">
        <v>7.340465452477231E-7</v>
      </c>
      <c r="O24" s="94">
        <v>0</v>
      </c>
      <c r="Q24" s="337"/>
    </row>
    <row r="25" spans="2:17">
      <c r="B25" s="13" t="s">
        <v>282</v>
      </c>
      <c r="C25" s="13" t="s">
        <v>507</v>
      </c>
      <c r="D25" s="120">
        <v>0</v>
      </c>
      <c r="E25" s="120">
        <v>0</v>
      </c>
      <c r="F25" s="120"/>
      <c r="G25" s="120"/>
      <c r="H25" s="120"/>
      <c r="I25" s="120"/>
      <c r="J25" s="120">
        <v>0</v>
      </c>
      <c r="K25" s="120"/>
      <c r="L25" s="120"/>
      <c r="M25" s="120">
        <v>0</v>
      </c>
      <c r="N25" s="12">
        <v>3.7056848979714751E-7</v>
      </c>
      <c r="O25" s="94"/>
      <c r="Q25" s="337"/>
    </row>
    <row r="26" spans="2:17">
      <c r="B26" s="13" t="s">
        <v>283</v>
      </c>
      <c r="C26" s="13" t="s">
        <v>508</v>
      </c>
      <c r="D26" s="120">
        <v>0</v>
      </c>
      <c r="E26" s="120">
        <v>4</v>
      </c>
      <c r="F26" s="120"/>
      <c r="G26" s="120"/>
      <c r="H26" s="120"/>
      <c r="I26" s="120"/>
      <c r="J26" s="120">
        <v>0</v>
      </c>
      <c r="K26" s="120"/>
      <c r="L26" s="120"/>
      <c r="M26" s="120">
        <v>0</v>
      </c>
      <c r="N26" s="12">
        <v>2.2372011941829221E-5</v>
      </c>
      <c r="O26" s="94">
        <v>5.0000000000000001E-3</v>
      </c>
      <c r="Q26" s="337"/>
    </row>
    <row r="27" spans="2:17">
      <c r="B27" s="13" t="s">
        <v>284</v>
      </c>
      <c r="C27" s="13" t="s">
        <v>509</v>
      </c>
      <c r="D27" s="120">
        <v>0</v>
      </c>
      <c r="E27" s="120">
        <v>109</v>
      </c>
      <c r="F27" s="120"/>
      <c r="G27" s="120"/>
      <c r="H27" s="120"/>
      <c r="I27" s="120"/>
      <c r="J27" s="120">
        <v>7</v>
      </c>
      <c r="K27" s="120"/>
      <c r="L27" s="120"/>
      <c r="M27" s="120">
        <v>7</v>
      </c>
      <c r="N27" s="12">
        <v>2.6684517565165951E-3</v>
      </c>
      <c r="O27" s="94"/>
      <c r="Q27" s="337"/>
    </row>
    <row r="28" spans="2:17">
      <c r="B28" s="13" t="s">
        <v>285</v>
      </c>
      <c r="C28" s="13" t="s">
        <v>510</v>
      </c>
      <c r="D28" s="120">
        <v>0</v>
      </c>
      <c r="E28" s="120">
        <v>1</v>
      </c>
      <c r="F28" s="120"/>
      <c r="G28" s="120"/>
      <c r="H28" s="120"/>
      <c r="I28" s="120"/>
      <c r="J28" s="120">
        <v>0</v>
      </c>
      <c r="K28" s="120"/>
      <c r="L28" s="120"/>
      <c r="M28" s="120">
        <v>0</v>
      </c>
      <c r="N28" s="12">
        <v>9.9356780344889432E-7</v>
      </c>
      <c r="O28" s="94">
        <v>0</v>
      </c>
      <c r="Q28" s="337"/>
    </row>
    <row r="29" spans="2:17">
      <c r="B29" s="13" t="s">
        <v>476</v>
      </c>
      <c r="C29" s="13" t="s">
        <v>511</v>
      </c>
      <c r="D29" s="120">
        <v>0</v>
      </c>
      <c r="E29" s="120">
        <v>0</v>
      </c>
      <c r="F29" s="120"/>
      <c r="G29" s="120"/>
      <c r="H29" s="120"/>
      <c r="I29" s="120"/>
      <c r="J29" s="120">
        <v>0</v>
      </c>
      <c r="K29" s="120"/>
      <c r="L29" s="120"/>
      <c r="M29" s="120">
        <v>0</v>
      </c>
      <c r="N29" s="12">
        <v>1.2221669728959289E-6</v>
      </c>
      <c r="O29" s="94">
        <v>5.0000000000000001E-3</v>
      </c>
      <c r="Q29" s="337"/>
    </row>
    <row r="30" spans="2:17">
      <c r="B30" s="13" t="s">
        <v>477</v>
      </c>
      <c r="C30" s="13" t="s">
        <v>512</v>
      </c>
      <c r="D30" s="120">
        <v>0</v>
      </c>
      <c r="E30" s="120">
        <v>1</v>
      </c>
      <c r="F30" s="120"/>
      <c r="G30" s="120"/>
      <c r="H30" s="120"/>
      <c r="I30" s="120"/>
      <c r="J30" s="120">
        <v>0</v>
      </c>
      <c r="K30" s="120"/>
      <c r="L30" s="120"/>
      <c r="M30" s="120">
        <v>0</v>
      </c>
      <c r="N30" s="12">
        <v>1.0933317837132301E-6</v>
      </c>
      <c r="O30" s="94"/>
      <c r="Q30" s="337"/>
    </row>
    <row r="31" spans="2:17">
      <c r="B31" s="13" t="s">
        <v>286</v>
      </c>
      <c r="C31" s="13" t="s">
        <v>513</v>
      </c>
      <c r="D31" s="120">
        <v>0</v>
      </c>
      <c r="E31" s="120">
        <v>2</v>
      </c>
      <c r="F31" s="120"/>
      <c r="G31" s="120"/>
      <c r="H31" s="120"/>
      <c r="I31" s="120"/>
      <c r="J31" s="120">
        <v>0</v>
      </c>
      <c r="K31" s="120"/>
      <c r="L31" s="120"/>
      <c r="M31" s="120">
        <v>0</v>
      </c>
      <c r="N31" s="12">
        <v>1.3107127007845771E-5</v>
      </c>
      <c r="O31" s="94">
        <v>0.02</v>
      </c>
      <c r="Q31" s="337"/>
    </row>
    <row r="32" spans="2:17">
      <c r="B32" s="13" t="s">
        <v>287</v>
      </c>
      <c r="C32" s="13" t="s">
        <v>514</v>
      </c>
      <c r="D32" s="120">
        <v>0</v>
      </c>
      <c r="E32" s="120">
        <v>7</v>
      </c>
      <c r="F32" s="120"/>
      <c r="G32" s="120"/>
      <c r="H32" s="120"/>
      <c r="I32" s="120"/>
      <c r="J32" s="120">
        <v>0</v>
      </c>
      <c r="K32" s="120"/>
      <c r="L32" s="120"/>
      <c r="M32" s="120">
        <v>0</v>
      </c>
      <c r="N32" s="12">
        <v>1.0317427958969819E-5</v>
      </c>
      <c r="O32" s="94">
        <v>0</v>
      </c>
      <c r="Q32" s="337"/>
    </row>
    <row r="33" spans="2:17">
      <c r="B33" s="13" t="s">
        <v>288</v>
      </c>
      <c r="C33" s="13" t="s">
        <v>515</v>
      </c>
      <c r="D33" s="120">
        <v>0</v>
      </c>
      <c r="E33" s="120">
        <v>0</v>
      </c>
      <c r="F33" s="120"/>
      <c r="G33" s="120"/>
      <c r="H33" s="120"/>
      <c r="I33" s="120"/>
      <c r="J33" s="120">
        <v>0</v>
      </c>
      <c r="K33" s="120"/>
      <c r="L33" s="120"/>
      <c r="M33" s="120">
        <v>0</v>
      </c>
      <c r="N33" s="12">
        <v>8.7137706311816655E-7</v>
      </c>
      <c r="O33" s="94"/>
      <c r="Q33" s="337"/>
    </row>
    <row r="34" spans="2:17">
      <c r="B34" s="13" t="s">
        <v>289</v>
      </c>
      <c r="C34" s="13" t="s">
        <v>516</v>
      </c>
      <c r="D34" s="120">
        <v>0</v>
      </c>
      <c r="E34" s="120">
        <v>1</v>
      </c>
      <c r="F34" s="120"/>
      <c r="G34" s="120"/>
      <c r="H34" s="120"/>
      <c r="I34" s="120"/>
      <c r="J34" s="120">
        <v>0</v>
      </c>
      <c r="K34" s="120"/>
      <c r="L34" s="120"/>
      <c r="M34" s="120">
        <v>0</v>
      </c>
      <c r="N34" s="12">
        <v>4.0564819645321411E-6</v>
      </c>
      <c r="O34" s="94">
        <v>0</v>
      </c>
      <c r="Q34" s="337"/>
    </row>
    <row r="35" spans="2:17">
      <c r="B35" s="13" t="s">
        <v>478</v>
      </c>
      <c r="C35" s="13" t="s">
        <v>601</v>
      </c>
      <c r="D35" s="120">
        <v>0</v>
      </c>
      <c r="E35" s="120">
        <v>0</v>
      </c>
      <c r="F35" s="120"/>
      <c r="G35" s="120"/>
      <c r="H35" s="120"/>
      <c r="I35" s="120"/>
      <c r="J35" s="120">
        <v>0</v>
      </c>
      <c r="K35" s="120"/>
      <c r="L35" s="120"/>
      <c r="M35" s="120">
        <v>0</v>
      </c>
      <c r="N35" s="12">
        <v>4.1348427663166102E-7</v>
      </c>
      <c r="O35" s="94">
        <v>5.0000000000000001E-3</v>
      </c>
      <c r="Q35" s="337"/>
    </row>
    <row r="36" spans="2:17">
      <c r="B36" s="13" t="s">
        <v>602</v>
      </c>
      <c r="C36" s="13" t="s">
        <v>603</v>
      </c>
      <c r="D36" s="120">
        <v>0</v>
      </c>
      <c r="E36" s="120">
        <v>2</v>
      </c>
      <c r="F36" s="120"/>
      <c r="G36" s="120"/>
      <c r="H36" s="120"/>
      <c r="I36" s="120"/>
      <c r="J36" s="120">
        <v>0</v>
      </c>
      <c r="K36" s="120"/>
      <c r="L36" s="120"/>
      <c r="M36" s="120">
        <v>0</v>
      </c>
      <c r="N36" s="12">
        <v>1.2172902258579981E-5</v>
      </c>
      <c r="O36" s="94"/>
      <c r="Q36" s="337"/>
    </row>
    <row r="37" spans="2:17">
      <c r="B37" s="13" t="s">
        <v>290</v>
      </c>
      <c r="C37" s="13" t="s">
        <v>517</v>
      </c>
      <c r="D37" s="120">
        <v>0</v>
      </c>
      <c r="E37" s="120">
        <v>3</v>
      </c>
      <c r="F37" s="120"/>
      <c r="G37" s="120"/>
      <c r="H37" s="120"/>
      <c r="I37" s="120"/>
      <c r="J37" s="120">
        <v>0</v>
      </c>
      <c r="K37" s="120"/>
      <c r="L37" s="120"/>
      <c r="M37" s="120">
        <v>0</v>
      </c>
      <c r="N37" s="12">
        <v>5.3981877820722487E-5</v>
      </c>
      <c r="O37" s="94">
        <v>0.01</v>
      </c>
      <c r="Q37" s="337"/>
    </row>
    <row r="38" spans="2:17">
      <c r="B38" s="13" t="s">
        <v>291</v>
      </c>
      <c r="C38" s="13" t="s">
        <v>131</v>
      </c>
      <c r="D38" s="120">
        <v>14557</v>
      </c>
      <c r="E38" s="120">
        <v>86602</v>
      </c>
      <c r="F38" s="120"/>
      <c r="G38" s="120"/>
      <c r="H38" s="120"/>
      <c r="I38" s="120"/>
      <c r="J38" s="120">
        <v>2659</v>
      </c>
      <c r="K38" s="120"/>
      <c r="L38" s="120"/>
      <c r="M38" s="120">
        <v>2659</v>
      </c>
      <c r="N38" s="12">
        <v>0.99212215733730114</v>
      </c>
      <c r="O38" s="94">
        <v>2.5000000000000001E-2</v>
      </c>
      <c r="Q38" s="337"/>
    </row>
    <row r="39" spans="2:17">
      <c r="B39" s="13" t="s">
        <v>292</v>
      </c>
      <c r="C39" s="13" t="s">
        <v>518</v>
      </c>
      <c r="D39" s="120">
        <v>0</v>
      </c>
      <c r="E39" s="120">
        <v>2</v>
      </c>
      <c r="F39" s="120"/>
      <c r="G39" s="120"/>
      <c r="H39" s="120"/>
      <c r="I39" s="120"/>
      <c r="J39" s="120">
        <v>0</v>
      </c>
      <c r="K39" s="120"/>
      <c r="L39" s="120"/>
      <c r="M39" s="120">
        <v>0</v>
      </c>
      <c r="N39" s="12">
        <v>1.489244789156881E-5</v>
      </c>
      <c r="O39" s="94">
        <v>0</v>
      </c>
      <c r="Q39" s="337"/>
    </row>
    <row r="40" spans="2:17">
      <c r="B40" s="13" t="s">
        <v>594</v>
      </c>
      <c r="C40" s="13" t="s">
        <v>595</v>
      </c>
      <c r="D40" s="120">
        <v>0</v>
      </c>
      <c r="E40" s="120">
        <v>2</v>
      </c>
      <c r="F40" s="120"/>
      <c r="G40" s="120"/>
      <c r="H40" s="120"/>
      <c r="I40" s="120"/>
      <c r="J40" s="120">
        <v>0</v>
      </c>
      <c r="K40" s="120"/>
      <c r="L40" s="120"/>
      <c r="M40" s="120">
        <v>0</v>
      </c>
      <c r="N40" s="12">
        <v>8.6706436180758697E-6</v>
      </c>
      <c r="O40" s="94"/>
      <c r="Q40" s="337"/>
    </row>
    <row r="41" spans="2:17">
      <c r="B41" s="13" t="s">
        <v>596</v>
      </c>
      <c r="C41" s="13" t="s">
        <v>597</v>
      </c>
      <c r="D41" s="120">
        <v>0</v>
      </c>
      <c r="E41" s="120">
        <v>0</v>
      </c>
      <c r="F41" s="120"/>
      <c r="G41" s="120"/>
      <c r="H41" s="120"/>
      <c r="I41" s="120"/>
      <c r="J41" s="120">
        <v>0</v>
      </c>
      <c r="K41" s="120"/>
      <c r="L41" s="120"/>
      <c r="M41" s="120">
        <v>0</v>
      </c>
      <c r="N41" s="12">
        <v>1.7722354058878679E-6</v>
      </c>
      <c r="O41" s="94">
        <v>0</v>
      </c>
      <c r="Q41" s="337"/>
    </row>
    <row r="42" spans="2:17">
      <c r="B42" s="13" t="s">
        <v>455</v>
      </c>
      <c r="C42" s="13" t="s">
        <v>519</v>
      </c>
      <c r="D42" s="120">
        <v>0</v>
      </c>
      <c r="E42" s="120">
        <v>0</v>
      </c>
      <c r="F42" s="120"/>
      <c r="G42" s="120"/>
      <c r="H42" s="120"/>
      <c r="I42" s="120"/>
      <c r="J42" s="120">
        <v>0</v>
      </c>
      <c r="K42" s="120"/>
      <c r="L42" s="120"/>
      <c r="M42" s="120">
        <v>0</v>
      </c>
      <c r="N42" s="12">
        <v>1.906207296962567E-6</v>
      </c>
      <c r="O42" s="94">
        <v>5.0000000000000001E-3</v>
      </c>
      <c r="Q42" s="337"/>
    </row>
    <row r="43" spans="2:17">
      <c r="B43" s="13" t="s">
        <v>293</v>
      </c>
      <c r="C43" s="13" t="s">
        <v>520</v>
      </c>
      <c r="D43" s="120">
        <v>0</v>
      </c>
      <c r="E43" s="120">
        <v>18</v>
      </c>
      <c r="F43" s="120"/>
      <c r="G43" s="120"/>
      <c r="H43" s="120"/>
      <c r="I43" s="120"/>
      <c r="J43" s="120">
        <v>0</v>
      </c>
      <c r="K43" s="120"/>
      <c r="L43" s="120"/>
      <c r="M43" s="120">
        <v>0</v>
      </c>
      <c r="N43" s="12">
        <v>2.1185593808990719E-5</v>
      </c>
      <c r="O43" s="94"/>
      <c r="Q43" s="337"/>
    </row>
    <row r="44" spans="2:17">
      <c r="B44" s="13" t="s">
        <v>294</v>
      </c>
      <c r="C44" s="13" t="s">
        <v>521</v>
      </c>
      <c r="D44" s="120">
        <v>0</v>
      </c>
      <c r="E44" s="120">
        <v>140</v>
      </c>
      <c r="F44" s="120"/>
      <c r="G44" s="120"/>
      <c r="H44" s="120"/>
      <c r="I44" s="120"/>
      <c r="J44" s="120">
        <v>8</v>
      </c>
      <c r="K44" s="120"/>
      <c r="L44" s="120"/>
      <c r="M44" s="120">
        <v>8</v>
      </c>
      <c r="N44" s="12">
        <v>2.895419554036258E-3</v>
      </c>
      <c r="O44" s="94">
        <v>0.01</v>
      </c>
      <c r="Q44" s="337"/>
    </row>
    <row r="45" spans="2:17">
      <c r="B45" s="13" t="s">
        <v>295</v>
      </c>
      <c r="C45" s="13" t="s">
        <v>522</v>
      </c>
      <c r="D45" s="120">
        <v>0</v>
      </c>
      <c r="E45" s="120">
        <v>2</v>
      </c>
      <c r="F45" s="120"/>
      <c r="G45" s="120"/>
      <c r="H45" s="120"/>
      <c r="I45" s="120"/>
      <c r="J45" s="120">
        <v>0</v>
      </c>
      <c r="K45" s="120"/>
      <c r="L45" s="120"/>
      <c r="M45" s="120">
        <v>0</v>
      </c>
      <c r="N45" s="12">
        <v>2.3590448666587131E-6</v>
      </c>
      <c r="O45" s="94"/>
      <c r="Q45" s="337"/>
    </row>
    <row r="46" spans="2:17">
      <c r="B46" s="13" t="s">
        <v>296</v>
      </c>
      <c r="C46" s="13" t="s">
        <v>523</v>
      </c>
      <c r="D46" s="120">
        <v>0</v>
      </c>
      <c r="E46" s="120">
        <v>0</v>
      </c>
      <c r="F46" s="120"/>
      <c r="G46" s="120"/>
      <c r="H46" s="120"/>
      <c r="I46" s="120"/>
      <c r="J46" s="120">
        <v>0</v>
      </c>
      <c r="K46" s="120"/>
      <c r="L46" s="120"/>
      <c r="M46" s="120">
        <v>0</v>
      </c>
      <c r="N46" s="12">
        <v>7.4736909820417636E-6</v>
      </c>
      <c r="O46" s="94">
        <v>0</v>
      </c>
      <c r="Q46" s="337"/>
    </row>
    <row r="47" spans="2:17">
      <c r="B47" s="13" t="s">
        <v>598</v>
      </c>
      <c r="C47" s="13" t="s">
        <v>599</v>
      </c>
      <c r="D47" s="120">
        <v>0</v>
      </c>
      <c r="E47" s="120">
        <v>0</v>
      </c>
      <c r="F47" s="120"/>
      <c r="G47" s="120"/>
      <c r="H47" s="120"/>
      <c r="I47" s="120"/>
      <c r="J47" s="120">
        <v>0</v>
      </c>
      <c r="K47" s="120"/>
      <c r="L47" s="120"/>
      <c r="M47" s="120">
        <v>0</v>
      </c>
      <c r="N47" s="12">
        <v>4.4035329099761733E-8</v>
      </c>
      <c r="O47" s="94">
        <v>1.4999999999999999E-2</v>
      </c>
      <c r="Q47" s="337"/>
    </row>
    <row r="48" spans="2:17">
      <c r="B48" s="13" t="s">
        <v>297</v>
      </c>
      <c r="C48" s="13" t="s">
        <v>524</v>
      </c>
      <c r="D48" s="120">
        <v>0</v>
      </c>
      <c r="E48" s="120">
        <v>0</v>
      </c>
      <c r="F48" s="120"/>
      <c r="G48" s="120"/>
      <c r="H48" s="120"/>
      <c r="I48" s="120"/>
      <c r="J48" s="120">
        <v>0</v>
      </c>
      <c r="K48" s="120"/>
      <c r="L48" s="120"/>
      <c r="M48" s="120">
        <v>0</v>
      </c>
      <c r="N48" s="12">
        <v>6.1925614498427648E-6</v>
      </c>
      <c r="O48" s="94"/>
      <c r="Q48" s="337"/>
    </row>
    <row r="49" spans="2:17">
      <c r="B49" s="13" t="s">
        <v>479</v>
      </c>
      <c r="C49" s="13" t="s">
        <v>525</v>
      </c>
      <c r="D49" s="120">
        <v>0</v>
      </c>
      <c r="E49" s="120">
        <v>0</v>
      </c>
      <c r="F49" s="120"/>
      <c r="G49" s="120"/>
      <c r="H49" s="120"/>
      <c r="I49" s="120"/>
      <c r="J49" s="120">
        <v>0</v>
      </c>
      <c r="K49" s="120"/>
      <c r="L49" s="120"/>
      <c r="M49" s="120">
        <v>0</v>
      </c>
      <c r="N49" s="12">
        <v>6.7097899763874231E-7</v>
      </c>
      <c r="O49" s="94"/>
      <c r="Q49" s="337"/>
    </row>
    <row r="50" spans="2:17">
      <c r="B50" s="13" t="s">
        <v>604</v>
      </c>
      <c r="C50" s="13" t="s">
        <v>605</v>
      </c>
      <c r="D50" s="120">
        <v>0</v>
      </c>
      <c r="E50" s="120">
        <v>0</v>
      </c>
      <c r="F50" s="120"/>
      <c r="G50" s="120"/>
      <c r="H50" s="120"/>
      <c r="I50" s="120"/>
      <c r="J50" s="120">
        <v>0</v>
      </c>
      <c r="K50" s="120"/>
      <c r="L50" s="120"/>
      <c r="M50" s="120">
        <v>0</v>
      </c>
      <c r="N50" s="12">
        <v>3.358626795744539E-9</v>
      </c>
      <c r="O50" s="94"/>
      <c r="Q50" s="337"/>
    </row>
    <row r="51" spans="2:17">
      <c r="B51" s="13" t="s">
        <v>298</v>
      </c>
      <c r="C51" s="13" t="s">
        <v>526</v>
      </c>
      <c r="D51" s="120">
        <v>0</v>
      </c>
      <c r="E51" s="120">
        <v>3</v>
      </c>
      <c r="F51" s="120"/>
      <c r="G51" s="120"/>
      <c r="H51" s="120"/>
      <c r="I51" s="120"/>
      <c r="J51" s="120">
        <v>1</v>
      </c>
      <c r="K51" s="120"/>
      <c r="L51" s="120"/>
      <c r="M51" s="120">
        <v>1</v>
      </c>
      <c r="N51" s="12">
        <v>2.0784643892613681E-4</v>
      </c>
      <c r="O51" s="94"/>
      <c r="Q51" s="337"/>
    </row>
    <row r="52" spans="2:17">
      <c r="B52" s="13" t="s">
        <v>579</v>
      </c>
      <c r="C52" s="13" t="s">
        <v>580</v>
      </c>
      <c r="D52" s="120">
        <v>0</v>
      </c>
      <c r="E52" s="120">
        <v>3</v>
      </c>
      <c r="F52" s="120"/>
      <c r="G52" s="120"/>
      <c r="H52" s="120"/>
      <c r="I52" s="120"/>
      <c r="J52" s="120">
        <v>0</v>
      </c>
      <c r="K52" s="120"/>
      <c r="L52" s="120"/>
      <c r="M52" s="120">
        <v>0</v>
      </c>
      <c r="N52" s="12">
        <v>1.037579328075712E-5</v>
      </c>
      <c r="O52" s="94"/>
      <c r="Q52" s="337"/>
    </row>
    <row r="53" spans="2:17">
      <c r="B53" s="210" t="s">
        <v>456</v>
      </c>
      <c r="N53" s="148"/>
    </row>
    <row r="54" spans="2:17">
      <c r="N54" s="148"/>
    </row>
    <row r="55" spans="2:17">
      <c r="E55" s="101"/>
      <c r="N55" s="148"/>
    </row>
    <row r="56" spans="2:17">
      <c r="N56" s="148"/>
    </row>
    <row r="57" spans="2:17">
      <c r="N57" s="148"/>
      <c r="O57" s="148"/>
    </row>
    <row r="58" spans="2:17">
      <c r="N58" s="148"/>
    </row>
    <row r="59" spans="2:17">
      <c r="N59" s="148"/>
    </row>
    <row r="60" spans="2:17">
      <c r="N60" s="148"/>
    </row>
    <row r="61" spans="2:17">
      <c r="N61" s="148"/>
      <c r="O61" s="148"/>
    </row>
    <row r="62" spans="2:17">
      <c r="N62" s="148"/>
    </row>
    <row r="63" spans="2:17">
      <c r="N63" s="148"/>
    </row>
    <row r="64" spans="2:17">
      <c r="E64" s="101"/>
      <c r="N64" s="148"/>
      <c r="O64" s="148"/>
    </row>
    <row r="65" spans="14:14">
      <c r="N65" s="148"/>
    </row>
    <row r="66" spans="14:14">
      <c r="N66" s="148"/>
    </row>
    <row r="67" spans="14:14">
      <c r="N67" s="148"/>
    </row>
    <row r="68" spans="14:14">
      <c r="N68" s="148"/>
    </row>
    <row r="69" spans="14:14">
      <c r="N69" s="148"/>
    </row>
    <row r="70" spans="14:14">
      <c r="N70" s="148"/>
    </row>
    <row r="71" spans="14:14">
      <c r="N71" s="148"/>
    </row>
    <row r="72" spans="14:14">
      <c r="N72" s="148"/>
    </row>
    <row r="73" spans="14:14">
      <c r="N73" s="148"/>
    </row>
    <row r="74" spans="14:14">
      <c r="N74" s="148"/>
    </row>
    <row r="75" spans="14:14">
      <c r="N75" s="148"/>
    </row>
    <row r="76" spans="14:14">
      <c r="N76" s="148"/>
    </row>
    <row r="77" spans="14:14">
      <c r="N77" s="148"/>
    </row>
    <row r="78" spans="14:14">
      <c r="N78" s="148"/>
    </row>
    <row r="79" spans="14:14">
      <c r="N79" s="148"/>
    </row>
    <row r="80" spans="14:14">
      <c r="N80" s="148"/>
    </row>
    <row r="81" spans="14:15">
      <c r="N81" s="148"/>
    </row>
    <row r="82" spans="14:15">
      <c r="N82" s="148"/>
    </row>
    <row r="83" spans="14:15">
      <c r="N83" s="148"/>
    </row>
    <row r="84" spans="14:15">
      <c r="N84" s="148"/>
    </row>
    <row r="85" spans="14:15">
      <c r="N85" s="148"/>
      <c r="O85" s="148"/>
    </row>
    <row r="86" spans="14:15">
      <c r="N86" s="148"/>
    </row>
    <row r="87" spans="14:15">
      <c r="N87" s="148"/>
    </row>
    <row r="88" spans="14:15">
      <c r="N88" s="148"/>
    </row>
    <row r="89" spans="14:15">
      <c r="N89" s="148"/>
    </row>
    <row r="90" spans="14:15">
      <c r="N90" s="148"/>
    </row>
    <row r="91" spans="14:15">
      <c r="N91" s="148"/>
    </row>
    <row r="92" spans="14:15">
      <c r="N92" s="148"/>
    </row>
    <row r="93" spans="14:15">
      <c r="N93" s="148"/>
    </row>
    <row r="94" spans="14:15">
      <c r="N94" s="148"/>
    </row>
    <row r="95" spans="14:15">
      <c r="N95" s="148"/>
    </row>
    <row r="96" spans="14:15">
      <c r="N96" s="148"/>
      <c r="O96" s="148"/>
    </row>
    <row r="97" spans="14:14">
      <c r="N97" s="148"/>
    </row>
    <row r="98" spans="14:14">
      <c r="N98" s="148"/>
    </row>
    <row r="99" spans="14:14">
      <c r="N99" s="148"/>
    </row>
    <row r="100" spans="14:14">
      <c r="N100" s="148"/>
    </row>
    <row r="101" spans="14:14">
      <c r="N101" s="148"/>
    </row>
    <row r="102" spans="14:14">
      <c r="N102" s="148"/>
    </row>
    <row r="103" spans="14:14">
      <c r="N103" s="148"/>
    </row>
    <row r="104" spans="14:14">
      <c r="N104" s="148"/>
    </row>
    <row r="105" spans="14:14">
      <c r="N105" s="148"/>
    </row>
    <row r="106" spans="14:14">
      <c r="N106" s="148"/>
    </row>
    <row r="107" spans="14:14">
      <c r="N107" s="148"/>
    </row>
    <row r="108" spans="14:14">
      <c r="N108" s="148"/>
    </row>
    <row r="109" spans="14:14">
      <c r="N109" s="148"/>
    </row>
    <row r="110" spans="14:14">
      <c r="N110" s="148"/>
    </row>
    <row r="111" spans="14:14">
      <c r="N111" s="148"/>
    </row>
    <row r="112" spans="14:14">
      <c r="N112" s="148"/>
    </row>
    <row r="113" spans="5:15">
      <c r="N113" s="148"/>
    </row>
    <row r="114" spans="5:15">
      <c r="N114" s="148"/>
    </row>
    <row r="115" spans="5:15">
      <c r="N115" s="148"/>
    </row>
    <row r="116" spans="5:15">
      <c r="N116" s="148"/>
    </row>
    <row r="117" spans="5:15">
      <c r="N117" s="148"/>
    </row>
    <row r="118" spans="5:15">
      <c r="N118" s="148"/>
    </row>
    <row r="119" spans="5:15">
      <c r="N119" s="148"/>
    </row>
    <row r="120" spans="5:15">
      <c r="E120" s="101"/>
      <c r="N120" s="148"/>
      <c r="O120" s="148"/>
    </row>
    <row r="121" spans="5:15">
      <c r="N121" s="148"/>
    </row>
    <row r="122" spans="5:15">
      <c r="N122" s="148"/>
      <c r="O122" s="148"/>
    </row>
    <row r="123" spans="5:15">
      <c r="N123" s="148"/>
    </row>
    <row r="124" spans="5:15">
      <c r="N124" s="148"/>
    </row>
    <row r="125" spans="5:15">
      <c r="N125" s="148"/>
    </row>
    <row r="126" spans="5:15">
      <c r="N126" s="148"/>
    </row>
    <row r="127" spans="5:15">
      <c r="N127" s="148"/>
    </row>
    <row r="128" spans="5:15">
      <c r="N128" s="148"/>
    </row>
    <row r="129" spans="14:15">
      <c r="N129" s="148"/>
    </row>
    <row r="130" spans="14:15">
      <c r="N130" s="148"/>
    </row>
    <row r="131" spans="14:15">
      <c r="N131" s="148"/>
    </row>
    <row r="132" spans="14:15">
      <c r="N132" s="148"/>
    </row>
    <row r="133" spans="14:15">
      <c r="N133" s="148"/>
    </row>
    <row r="134" spans="14:15">
      <c r="N134" s="148"/>
    </row>
    <row r="135" spans="14:15">
      <c r="N135" s="148"/>
    </row>
    <row r="136" spans="14:15">
      <c r="N136" s="148"/>
    </row>
    <row r="137" spans="14:15">
      <c r="N137" s="148"/>
    </row>
    <row r="138" spans="14:15">
      <c r="N138" s="148"/>
    </row>
    <row r="139" spans="14:15">
      <c r="N139" s="148"/>
    </row>
    <row r="140" spans="14:15">
      <c r="N140" s="148"/>
      <c r="O140" s="148"/>
    </row>
    <row r="141" spans="14:15">
      <c r="N141" s="148"/>
    </row>
    <row r="142" spans="14:15">
      <c r="N142" s="148"/>
    </row>
    <row r="143" spans="14:15">
      <c r="N143" s="148"/>
    </row>
    <row r="144" spans="14:15">
      <c r="N144" s="148"/>
    </row>
    <row r="145" spans="4:15">
      <c r="N145" s="148"/>
    </row>
    <row r="146" spans="4:15">
      <c r="N146" s="148"/>
    </row>
    <row r="147" spans="4:15">
      <c r="N147" s="148"/>
      <c r="O147" s="148"/>
    </row>
    <row r="148" spans="4:15">
      <c r="N148" s="148"/>
    </row>
    <row r="149" spans="4:15">
      <c r="N149" s="148"/>
    </row>
    <row r="150" spans="4:15">
      <c r="N150" s="148"/>
    </row>
    <row r="151" spans="4:15">
      <c r="N151" s="148"/>
    </row>
    <row r="152" spans="4:15">
      <c r="N152" s="148"/>
    </row>
    <row r="153" spans="4:15">
      <c r="E153" s="101"/>
      <c r="N153" s="148"/>
    </row>
    <row r="154" spans="4:15">
      <c r="D154" s="101"/>
      <c r="E154" s="101"/>
      <c r="J154" s="101"/>
      <c r="N154" s="148"/>
      <c r="O154" s="148"/>
    </row>
    <row r="155" spans="4:15">
      <c r="N155" s="148"/>
    </row>
    <row r="156" spans="4:15">
      <c r="N156" s="148"/>
    </row>
    <row r="157" spans="4:15">
      <c r="N157" s="148"/>
    </row>
    <row r="158" spans="4:15">
      <c r="N158" s="148"/>
      <c r="O158" s="148"/>
    </row>
    <row r="159" spans="4:15">
      <c r="N159" s="148"/>
    </row>
    <row r="160" spans="4:15">
      <c r="N160" s="148"/>
    </row>
    <row r="161" spans="14:15">
      <c r="N161" s="148"/>
    </row>
    <row r="162" spans="14:15">
      <c r="N162" s="148"/>
    </row>
    <row r="163" spans="14:15">
      <c r="N163" s="148"/>
    </row>
    <row r="164" spans="14:15">
      <c r="N164" s="148"/>
      <c r="O164" s="148"/>
    </row>
    <row r="165" spans="14:15">
      <c r="N165" s="148"/>
    </row>
    <row r="166" spans="14:15">
      <c r="N166" s="148"/>
      <c r="O166" s="148"/>
    </row>
    <row r="167" spans="14:15">
      <c r="N167" s="148"/>
    </row>
    <row r="168" spans="14:15">
      <c r="N168" s="148"/>
    </row>
    <row r="169" spans="14:15">
      <c r="N169" s="148"/>
    </row>
    <row r="170" spans="14:15">
      <c r="N170" s="148"/>
    </row>
    <row r="171" spans="14:15">
      <c r="N171" s="148"/>
    </row>
    <row r="172" spans="14:15">
      <c r="N172" s="148"/>
    </row>
    <row r="173" spans="14:15">
      <c r="N173" s="148"/>
    </row>
    <row r="174" spans="14:15">
      <c r="N174" s="148"/>
    </row>
    <row r="175" spans="14:15">
      <c r="N175" s="148"/>
    </row>
    <row r="176" spans="14:15">
      <c r="N176" s="148"/>
      <c r="O176" s="148"/>
    </row>
    <row r="177" spans="5:15">
      <c r="N177" s="148"/>
    </row>
    <row r="178" spans="5:15">
      <c r="N178" s="148"/>
    </row>
    <row r="179" spans="5:15">
      <c r="N179" s="148"/>
    </row>
    <row r="180" spans="5:15">
      <c r="E180" s="101"/>
      <c r="N180" s="148"/>
    </row>
    <row r="181" spans="5:15">
      <c r="N181" s="148"/>
    </row>
    <row r="182" spans="5:15">
      <c r="N182" s="148"/>
    </row>
    <row r="183" spans="5:15">
      <c r="N183" s="148"/>
    </row>
    <row r="184" spans="5:15">
      <c r="E184" s="101"/>
      <c r="N184" s="148"/>
    </row>
    <row r="185" spans="5:15">
      <c r="N185" s="148"/>
    </row>
    <row r="186" spans="5:15">
      <c r="N186" s="148"/>
    </row>
    <row r="187" spans="5:15">
      <c r="N187" s="148"/>
      <c r="O187" s="148"/>
    </row>
    <row r="188" spans="5:15">
      <c r="N188" s="148"/>
    </row>
    <row r="189" spans="5:15">
      <c r="N189" s="148"/>
    </row>
    <row r="190" spans="5:15">
      <c r="N190" s="148"/>
    </row>
    <row r="191" spans="5:15">
      <c r="N191" s="148"/>
    </row>
    <row r="192" spans="5:15">
      <c r="N192" s="148"/>
    </row>
    <row r="193" spans="14:15">
      <c r="N193" s="148"/>
    </row>
    <row r="194" spans="14:15">
      <c r="N194" s="148"/>
    </row>
    <row r="195" spans="14:15">
      <c r="N195" s="148"/>
    </row>
    <row r="196" spans="14:15">
      <c r="N196" s="148"/>
    </row>
    <row r="197" spans="14:15">
      <c r="N197" s="148"/>
    </row>
    <row r="198" spans="14:15">
      <c r="N198" s="148"/>
    </row>
    <row r="199" spans="14:15">
      <c r="N199" s="148"/>
    </row>
    <row r="200" spans="14:15">
      <c r="N200" s="148"/>
    </row>
    <row r="201" spans="14:15">
      <c r="N201" s="148"/>
    </row>
    <row r="202" spans="14:15">
      <c r="N202" s="148"/>
    </row>
    <row r="203" spans="14:15">
      <c r="N203" s="148"/>
    </row>
    <row r="204" spans="14:15">
      <c r="N204" s="148"/>
    </row>
    <row r="205" spans="14:15">
      <c r="N205" s="148"/>
      <c r="O205" s="148"/>
    </row>
    <row r="206" spans="14:15">
      <c r="N206" s="148"/>
    </row>
    <row r="207" spans="14:15">
      <c r="N207" s="148"/>
    </row>
    <row r="208" spans="14:15">
      <c r="N208" s="148"/>
    </row>
    <row r="209" spans="5:15">
      <c r="N209" s="148"/>
    </row>
    <row r="210" spans="5:15">
      <c r="N210" s="148"/>
    </row>
    <row r="211" spans="5:15">
      <c r="N211" s="148"/>
    </row>
    <row r="212" spans="5:15">
      <c r="N212" s="148"/>
    </row>
    <row r="213" spans="5:15">
      <c r="N213" s="148"/>
    </row>
    <row r="214" spans="5:15">
      <c r="N214" s="148"/>
    </row>
    <row r="215" spans="5:15">
      <c r="N215" s="148"/>
    </row>
    <row r="216" spans="5:15">
      <c r="N216" s="148"/>
    </row>
    <row r="217" spans="5:15">
      <c r="N217" s="148"/>
    </row>
    <row r="218" spans="5:15">
      <c r="N218" s="148"/>
    </row>
    <row r="219" spans="5:15">
      <c r="N219" s="148"/>
    </row>
    <row r="220" spans="5:15">
      <c r="E220" s="101"/>
      <c r="N220" s="148"/>
      <c r="O220" s="148"/>
    </row>
    <row r="221" spans="5:15">
      <c r="N221" s="148"/>
    </row>
    <row r="222" spans="5:15">
      <c r="N222" s="148"/>
    </row>
    <row r="223" spans="5:15">
      <c r="N223" s="148"/>
    </row>
    <row r="224" spans="5:15">
      <c r="N224" s="148"/>
    </row>
    <row r="225" spans="14:14">
      <c r="N225" s="148"/>
    </row>
    <row r="226" spans="14:14">
      <c r="N226" s="148"/>
    </row>
    <row r="227" spans="14:14">
      <c r="N227" s="148"/>
    </row>
    <row r="228" spans="14:14">
      <c r="N228" s="148"/>
    </row>
    <row r="229" spans="14:14">
      <c r="N229" s="148"/>
    </row>
    <row r="230" spans="14:14">
      <c r="N230" s="148"/>
    </row>
    <row r="231" spans="14:14">
      <c r="N231" s="148"/>
    </row>
    <row r="232" spans="14:14">
      <c r="N232" s="148"/>
    </row>
    <row r="233" spans="14:14">
      <c r="N233" s="148"/>
    </row>
    <row r="234" spans="14:14">
      <c r="N234" s="148"/>
    </row>
    <row r="235" spans="14:14">
      <c r="N235" s="148"/>
    </row>
    <row r="236" spans="14:14">
      <c r="N236" s="148"/>
    </row>
    <row r="237" spans="14:14">
      <c r="N237" s="14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33"/>
  <sheetViews>
    <sheetView showGridLines="0" zoomScale="85" zoomScaleNormal="85" workbookViewId="0"/>
  </sheetViews>
  <sheetFormatPr baseColWidth="10" defaultColWidth="11.453125" defaultRowHeight="14.5"/>
  <cols>
    <col min="1" max="1" width="3" customWidth="1"/>
    <col min="3" max="3" width="17" bestFit="1" customWidth="1"/>
    <col min="4" max="4" width="16.26953125" bestFit="1" customWidth="1"/>
    <col min="5" max="5" width="15" bestFit="1" customWidth="1"/>
    <col min="10" max="10" width="17.26953125" bestFit="1" customWidth="1"/>
    <col min="11" max="12" width="11.7265625" bestFit="1" customWidth="1"/>
    <col min="13" max="13" width="17.26953125" bestFit="1" customWidth="1"/>
    <col min="18" max="18" width="12.26953125" bestFit="1" customWidth="1"/>
  </cols>
  <sheetData>
    <row r="1" spans="1:15" ht="6" customHeight="1"/>
    <row r="2" spans="1:15">
      <c r="A2" s="355" t="s">
        <v>28</v>
      </c>
      <c r="B2" s="355"/>
      <c r="C2" s="355"/>
      <c r="D2" s="355"/>
    </row>
    <row r="5" spans="1:15">
      <c r="B5" s="9" t="s">
        <v>300</v>
      </c>
    </row>
    <row r="6" spans="1:15">
      <c r="B6" s="173"/>
    </row>
    <row r="7" spans="1:15" ht="31.5" customHeight="1"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145"/>
      <c r="O7" s="145"/>
    </row>
    <row r="8" spans="1:15" ht="201">
      <c r="D8" s="146" t="s">
        <v>260</v>
      </c>
      <c r="E8" s="146" t="s">
        <v>261</v>
      </c>
      <c r="F8" s="146" t="s">
        <v>262</v>
      </c>
      <c r="G8" s="146" t="s">
        <v>263</v>
      </c>
      <c r="H8" s="146" t="s">
        <v>264</v>
      </c>
      <c r="I8" s="146" t="s">
        <v>265</v>
      </c>
      <c r="J8" s="146" t="s">
        <v>266</v>
      </c>
      <c r="K8" s="146" t="s">
        <v>267</v>
      </c>
      <c r="L8" s="146" t="s">
        <v>268</v>
      </c>
      <c r="M8" s="146" t="s">
        <v>269</v>
      </c>
      <c r="N8" s="147" t="s">
        <v>270</v>
      </c>
      <c r="O8" s="147" t="s">
        <v>271</v>
      </c>
    </row>
    <row r="9" spans="1:15">
      <c r="B9" s="13" t="s">
        <v>272</v>
      </c>
      <c r="C9" s="13" t="s">
        <v>495</v>
      </c>
      <c r="D9" s="195">
        <v>0</v>
      </c>
      <c r="E9" s="195">
        <v>0</v>
      </c>
      <c r="F9" s="193"/>
      <c r="G9" s="193"/>
      <c r="H9" s="193"/>
      <c r="I9" s="193"/>
      <c r="J9" s="195">
        <v>0</v>
      </c>
      <c r="K9" s="195"/>
      <c r="L9" s="195"/>
      <c r="M9" s="195">
        <v>0</v>
      </c>
      <c r="N9" s="192">
        <v>2.6240804167574551E-6</v>
      </c>
      <c r="O9" s="93"/>
    </row>
    <row r="10" spans="1:15">
      <c r="B10" s="13" t="s">
        <v>474</v>
      </c>
      <c r="C10" s="13" t="s">
        <v>600</v>
      </c>
      <c r="D10" s="195">
        <v>0</v>
      </c>
      <c r="E10" s="195">
        <v>1</v>
      </c>
      <c r="F10" s="193"/>
      <c r="G10" s="193"/>
      <c r="H10" s="193"/>
      <c r="I10" s="193"/>
      <c r="J10" s="195">
        <v>0</v>
      </c>
      <c r="K10" s="195"/>
      <c r="L10" s="195"/>
      <c r="M10" s="195">
        <v>0</v>
      </c>
      <c r="N10" s="192">
        <v>2.996235954766943E-6</v>
      </c>
      <c r="O10" s="93"/>
    </row>
    <row r="11" spans="1:15">
      <c r="B11" s="13" t="s">
        <v>475</v>
      </c>
      <c r="C11" s="13" t="s">
        <v>496</v>
      </c>
      <c r="D11" s="195">
        <v>0</v>
      </c>
      <c r="E11" s="195">
        <v>0</v>
      </c>
      <c r="F11" s="193"/>
      <c r="G11" s="193"/>
      <c r="H11" s="193"/>
      <c r="I11" s="193"/>
      <c r="J11" s="195">
        <v>0</v>
      </c>
      <c r="K11" s="195"/>
      <c r="L11" s="195"/>
      <c r="M11" s="195">
        <v>0</v>
      </c>
      <c r="N11" s="192">
        <v>2.1375708969274619E-7</v>
      </c>
      <c r="O11" s="93">
        <v>0</v>
      </c>
    </row>
    <row r="12" spans="1:15">
      <c r="B12" s="13" t="s">
        <v>273</v>
      </c>
      <c r="C12" s="13" t="s">
        <v>497</v>
      </c>
      <c r="D12" s="195">
        <v>0</v>
      </c>
      <c r="E12" s="195">
        <v>4</v>
      </c>
      <c r="F12" s="193"/>
      <c r="G12" s="193"/>
      <c r="H12" s="193"/>
      <c r="I12" s="193"/>
      <c r="J12" s="195">
        <v>0</v>
      </c>
      <c r="K12" s="195"/>
      <c r="L12" s="195"/>
      <c r="M12" s="195">
        <v>0</v>
      </c>
      <c r="N12" s="192">
        <v>3.9651738099167272E-5</v>
      </c>
      <c r="O12" s="93"/>
    </row>
    <row r="13" spans="1:15">
      <c r="B13" s="13" t="s">
        <v>608</v>
      </c>
      <c r="C13" s="13" t="s">
        <v>609</v>
      </c>
      <c r="D13" s="195">
        <v>0</v>
      </c>
      <c r="E13" s="195">
        <v>0</v>
      </c>
      <c r="F13" s="193"/>
      <c r="G13" s="193"/>
      <c r="H13" s="193"/>
      <c r="I13" s="193"/>
      <c r="J13" s="195">
        <v>0</v>
      </c>
      <c r="K13" s="195"/>
      <c r="L13" s="195"/>
      <c r="M13" s="195">
        <v>0</v>
      </c>
      <c r="N13" s="192">
        <v>1.193241372141171E-6</v>
      </c>
      <c r="O13" s="93">
        <v>5.0000000000000001E-3</v>
      </c>
    </row>
    <row r="14" spans="1:15">
      <c r="B14" s="13" t="s">
        <v>274</v>
      </c>
      <c r="C14" s="13" t="s">
        <v>498</v>
      </c>
      <c r="D14" s="195">
        <v>0</v>
      </c>
      <c r="E14" s="195">
        <v>0</v>
      </c>
      <c r="F14" s="193"/>
      <c r="G14" s="193"/>
      <c r="H14" s="193"/>
      <c r="I14" s="193"/>
      <c r="J14" s="195">
        <v>0</v>
      </c>
      <c r="K14" s="195"/>
      <c r="L14" s="195"/>
      <c r="M14" s="195">
        <v>0</v>
      </c>
      <c r="N14" s="192">
        <v>2.6293334265230609E-6</v>
      </c>
      <c r="O14" s="93">
        <v>1.4999999999999999E-2</v>
      </c>
    </row>
    <row r="15" spans="1:15">
      <c r="B15" s="13" t="s">
        <v>275</v>
      </c>
      <c r="C15" s="13" t="s">
        <v>499</v>
      </c>
      <c r="D15" s="195">
        <v>0</v>
      </c>
      <c r="E15" s="195">
        <v>0</v>
      </c>
      <c r="F15" s="193"/>
      <c r="G15" s="193"/>
      <c r="H15" s="193"/>
      <c r="I15" s="193"/>
      <c r="J15" s="195">
        <v>0</v>
      </c>
      <c r="K15" s="195"/>
      <c r="L15" s="195"/>
      <c r="M15" s="195">
        <v>0</v>
      </c>
      <c r="N15" s="192">
        <v>1.9876580797705451E-6</v>
      </c>
      <c r="O15" s="93"/>
    </row>
    <row r="16" spans="1:15">
      <c r="B16" s="13" t="s">
        <v>276</v>
      </c>
      <c r="C16" s="13" t="s">
        <v>500</v>
      </c>
      <c r="D16" s="195">
        <v>0</v>
      </c>
      <c r="E16" s="195">
        <v>0</v>
      </c>
      <c r="F16" s="193"/>
      <c r="G16" s="193"/>
      <c r="H16" s="193"/>
      <c r="I16" s="193"/>
      <c r="J16" s="195">
        <v>0</v>
      </c>
      <c r="K16" s="195"/>
      <c r="L16" s="195"/>
      <c r="M16" s="195">
        <v>0</v>
      </c>
      <c r="N16" s="192">
        <v>3.0911942082221331E-7</v>
      </c>
      <c r="O16" s="93"/>
    </row>
    <row r="17" spans="2:15">
      <c r="B17" s="13" t="s">
        <v>277</v>
      </c>
      <c r="C17" s="13" t="s">
        <v>501</v>
      </c>
      <c r="D17" s="195">
        <v>0</v>
      </c>
      <c r="E17" s="195">
        <v>7</v>
      </c>
      <c r="F17" s="193"/>
      <c r="G17" s="193"/>
      <c r="H17" s="193"/>
      <c r="I17" s="193"/>
      <c r="J17" s="195">
        <v>0</v>
      </c>
      <c r="K17" s="195"/>
      <c r="L17" s="195"/>
      <c r="M17" s="195">
        <v>0</v>
      </c>
      <c r="N17" s="192">
        <v>2.5298899108833922E-5</v>
      </c>
      <c r="O17" s="93"/>
    </row>
    <row r="18" spans="2:15">
      <c r="B18" s="13" t="s">
        <v>610</v>
      </c>
      <c r="C18" s="13" t="s">
        <v>611</v>
      </c>
      <c r="D18" s="195">
        <v>0</v>
      </c>
      <c r="E18" s="195">
        <v>0</v>
      </c>
      <c r="F18" s="193"/>
      <c r="G18" s="193"/>
      <c r="H18" s="193"/>
      <c r="I18" s="193"/>
      <c r="J18" s="195">
        <v>0</v>
      </c>
      <c r="K18" s="195"/>
      <c r="L18" s="195"/>
      <c r="M18" s="195">
        <v>0</v>
      </c>
      <c r="N18" s="192">
        <v>4.0407767427740288E-10</v>
      </c>
      <c r="O18" s="93">
        <v>0</v>
      </c>
    </row>
    <row r="19" spans="2:15">
      <c r="B19" s="13" t="s">
        <v>489</v>
      </c>
      <c r="C19" s="13" t="s">
        <v>502</v>
      </c>
      <c r="D19" s="195">
        <v>0</v>
      </c>
      <c r="E19" s="195">
        <v>0</v>
      </c>
      <c r="F19" s="193"/>
      <c r="G19" s="193"/>
      <c r="H19" s="193"/>
      <c r="I19" s="193"/>
      <c r="J19" s="195">
        <v>0</v>
      </c>
      <c r="K19" s="195"/>
      <c r="L19" s="195"/>
      <c r="M19" s="195">
        <v>0</v>
      </c>
      <c r="N19" s="192">
        <v>6.2591631745569718E-7</v>
      </c>
      <c r="O19" s="93">
        <v>2.2499999999999999E-2</v>
      </c>
    </row>
    <row r="20" spans="2:15">
      <c r="B20" s="13" t="s">
        <v>278</v>
      </c>
      <c r="C20" s="13" t="s">
        <v>503</v>
      </c>
      <c r="D20" s="195">
        <v>0</v>
      </c>
      <c r="E20" s="195">
        <v>83</v>
      </c>
      <c r="F20" s="193"/>
      <c r="G20" s="193"/>
      <c r="H20" s="193"/>
      <c r="I20" s="193"/>
      <c r="J20" s="195">
        <v>5</v>
      </c>
      <c r="K20" s="195"/>
      <c r="L20" s="195"/>
      <c r="M20" s="195">
        <v>5</v>
      </c>
      <c r="N20" s="192">
        <v>1.8415423805188129E-3</v>
      </c>
      <c r="O20" s="93">
        <v>7.4999999999999997E-3</v>
      </c>
    </row>
    <row r="21" spans="2:15">
      <c r="B21" s="13" t="s">
        <v>279</v>
      </c>
      <c r="C21" s="13" t="s">
        <v>504</v>
      </c>
      <c r="D21" s="120">
        <v>0</v>
      </c>
      <c r="E21" s="120">
        <v>2</v>
      </c>
      <c r="F21" s="194"/>
      <c r="G21" s="194"/>
      <c r="H21" s="194"/>
      <c r="I21" s="194"/>
      <c r="J21" s="120">
        <v>0</v>
      </c>
      <c r="K21" s="120"/>
      <c r="L21" s="120"/>
      <c r="M21" s="120">
        <v>0</v>
      </c>
      <c r="N21" s="12">
        <v>3.0448464989825141E-5</v>
      </c>
      <c r="O21" s="94">
        <v>2.5000000000000001E-2</v>
      </c>
    </row>
    <row r="22" spans="2:15">
      <c r="B22" s="13" t="s">
        <v>576</v>
      </c>
      <c r="C22" s="13" t="s">
        <v>577</v>
      </c>
      <c r="D22" s="120">
        <v>0</v>
      </c>
      <c r="E22" s="120">
        <v>0</v>
      </c>
      <c r="F22" s="194"/>
      <c r="G22" s="194"/>
      <c r="H22" s="194"/>
      <c r="I22" s="194"/>
      <c r="J22" s="120">
        <v>0</v>
      </c>
      <c r="K22" s="120"/>
      <c r="L22" s="120"/>
      <c r="M22" s="120">
        <v>0</v>
      </c>
      <c r="N22" s="12">
        <v>1.9799806039592742E-8</v>
      </c>
      <c r="O22" s="94">
        <v>0.01</v>
      </c>
    </row>
    <row r="23" spans="2:15">
      <c r="B23" s="13" t="s">
        <v>280</v>
      </c>
      <c r="C23" s="13" t="s">
        <v>505</v>
      </c>
      <c r="D23" s="120">
        <v>0</v>
      </c>
      <c r="E23" s="120">
        <v>1</v>
      </c>
      <c r="F23" s="194"/>
      <c r="G23" s="194"/>
      <c r="H23" s="194"/>
      <c r="I23" s="194"/>
      <c r="J23" s="120">
        <v>0</v>
      </c>
      <c r="K23" s="120"/>
      <c r="L23" s="120"/>
      <c r="M23" s="120">
        <v>0</v>
      </c>
      <c r="N23" s="12">
        <v>3.0368457610318221E-5</v>
      </c>
      <c r="O23" s="94">
        <v>0</v>
      </c>
    </row>
    <row r="24" spans="2:15">
      <c r="B24" s="13" t="s">
        <v>281</v>
      </c>
      <c r="C24" s="13" t="s">
        <v>506</v>
      </c>
      <c r="D24" s="120">
        <v>0</v>
      </c>
      <c r="E24" s="120">
        <v>0</v>
      </c>
      <c r="F24" s="194"/>
      <c r="G24" s="194"/>
      <c r="H24" s="194"/>
      <c r="I24" s="194"/>
      <c r="J24" s="120">
        <v>0</v>
      </c>
      <c r="K24" s="120"/>
      <c r="L24" s="120"/>
      <c r="M24" s="120">
        <v>0</v>
      </c>
      <c r="N24" s="12">
        <v>7.9482078530365158E-7</v>
      </c>
      <c r="O24" s="94">
        <v>0</v>
      </c>
    </row>
    <row r="25" spans="2:15">
      <c r="B25" s="13" t="s">
        <v>282</v>
      </c>
      <c r="C25" s="13" t="s">
        <v>507</v>
      </c>
      <c r="D25" s="120">
        <v>0</v>
      </c>
      <c r="E25" s="120">
        <v>0</v>
      </c>
      <c r="F25" s="194"/>
      <c r="G25" s="194"/>
      <c r="H25" s="194"/>
      <c r="I25" s="194"/>
      <c r="J25" s="120">
        <v>0</v>
      </c>
      <c r="K25" s="120"/>
      <c r="L25" s="120"/>
      <c r="M25" s="120">
        <v>0</v>
      </c>
      <c r="N25" s="12">
        <v>4.0124913055746112E-7</v>
      </c>
      <c r="O25" s="94"/>
    </row>
    <row r="26" spans="2:15">
      <c r="B26" s="13" t="s">
        <v>283</v>
      </c>
      <c r="C26" s="13" t="s">
        <v>508</v>
      </c>
      <c r="D26" s="120">
        <v>0</v>
      </c>
      <c r="E26" s="120">
        <v>4</v>
      </c>
      <c r="F26" s="194"/>
      <c r="G26" s="194"/>
      <c r="H26" s="194"/>
      <c r="I26" s="194"/>
      <c r="J26" s="120">
        <v>0</v>
      </c>
      <c r="K26" s="120"/>
      <c r="L26" s="120"/>
      <c r="M26" s="120">
        <v>0</v>
      </c>
      <c r="N26" s="12">
        <v>2.422405249525603E-5</v>
      </c>
      <c r="O26" s="94">
        <v>5.0000000000000001E-3</v>
      </c>
    </row>
    <row r="27" spans="2:15">
      <c r="B27" s="13" t="s">
        <v>284</v>
      </c>
      <c r="C27" s="13" t="s">
        <v>509</v>
      </c>
      <c r="D27" s="120">
        <v>0</v>
      </c>
      <c r="E27" s="120">
        <v>109</v>
      </c>
      <c r="F27" s="194"/>
      <c r="G27" s="194"/>
      <c r="H27" s="194"/>
      <c r="I27" s="194"/>
      <c r="J27" s="120">
        <v>7</v>
      </c>
      <c r="K27" s="120"/>
      <c r="L27" s="120"/>
      <c r="M27" s="120">
        <v>7</v>
      </c>
      <c r="N27" s="12">
        <v>2.889382058658701E-3</v>
      </c>
      <c r="O27" s="94"/>
    </row>
    <row r="28" spans="2:15">
      <c r="B28" s="13" t="s">
        <v>285</v>
      </c>
      <c r="C28" s="13" t="s">
        <v>510</v>
      </c>
      <c r="D28" s="120">
        <v>0</v>
      </c>
      <c r="E28" s="120">
        <v>1</v>
      </c>
      <c r="F28" s="194"/>
      <c r="G28" s="194"/>
      <c r="H28" s="194"/>
      <c r="I28" s="194"/>
      <c r="J28" s="120">
        <v>0</v>
      </c>
      <c r="K28" s="120"/>
      <c r="L28" s="120"/>
      <c r="M28" s="120">
        <v>0</v>
      </c>
      <c r="N28" s="12">
        <v>1.0756547689264469E-6</v>
      </c>
      <c r="O28" s="94">
        <v>0</v>
      </c>
    </row>
    <row r="29" spans="2:15">
      <c r="B29" s="13" t="s">
        <v>476</v>
      </c>
      <c r="C29" s="13" t="s">
        <v>511</v>
      </c>
      <c r="D29" s="120">
        <v>0</v>
      </c>
      <c r="E29" s="120">
        <v>0</v>
      </c>
      <c r="F29" s="194"/>
      <c r="G29" s="194"/>
      <c r="H29" s="194"/>
      <c r="I29" s="194"/>
      <c r="J29" s="120">
        <v>0</v>
      </c>
      <c r="K29" s="120"/>
      <c r="L29" s="120"/>
      <c r="M29" s="120">
        <v>0</v>
      </c>
      <c r="N29" s="12">
        <v>1.3233543832584951E-6</v>
      </c>
      <c r="O29" s="94">
        <v>5.0000000000000001E-3</v>
      </c>
    </row>
    <row r="30" spans="2:15">
      <c r="B30" s="13" t="s">
        <v>286</v>
      </c>
      <c r="C30" s="13" t="s">
        <v>513</v>
      </c>
      <c r="D30" s="120">
        <v>0</v>
      </c>
      <c r="E30" s="120">
        <v>1</v>
      </c>
      <c r="F30" s="194"/>
      <c r="G30" s="194"/>
      <c r="H30" s="194"/>
      <c r="I30" s="194"/>
      <c r="J30" s="120">
        <v>0</v>
      </c>
      <c r="K30" s="120"/>
      <c r="L30" s="120"/>
      <c r="M30" s="120">
        <v>0</v>
      </c>
      <c r="N30" s="12">
        <v>1.2845629265278639E-5</v>
      </c>
      <c r="O30" s="94">
        <v>0.02</v>
      </c>
    </row>
    <row r="31" spans="2:15">
      <c r="B31" s="13" t="s">
        <v>288</v>
      </c>
      <c r="C31" s="13" t="s">
        <v>515</v>
      </c>
      <c r="D31" s="120">
        <v>0</v>
      </c>
      <c r="E31" s="120">
        <v>0</v>
      </c>
      <c r="F31" s="194"/>
      <c r="G31" s="194"/>
      <c r="H31" s="194"/>
      <c r="I31" s="194"/>
      <c r="J31" s="120">
        <v>0</v>
      </c>
      <c r="K31" s="120"/>
      <c r="L31" s="120"/>
      <c r="M31" s="120">
        <v>0</v>
      </c>
      <c r="N31" s="12">
        <v>9.4352136943773589E-7</v>
      </c>
      <c r="O31" s="94"/>
    </row>
    <row r="32" spans="2:15">
      <c r="B32" s="13" t="s">
        <v>289</v>
      </c>
      <c r="C32" s="13" t="s">
        <v>516</v>
      </c>
      <c r="D32" s="120">
        <v>0</v>
      </c>
      <c r="E32" s="120">
        <v>0</v>
      </c>
      <c r="F32" s="194"/>
      <c r="G32" s="194"/>
      <c r="H32" s="194"/>
      <c r="I32" s="194"/>
      <c r="J32" s="120">
        <v>0</v>
      </c>
      <c r="K32" s="120"/>
      <c r="L32" s="120"/>
      <c r="M32" s="120">
        <v>0</v>
      </c>
      <c r="N32" s="12">
        <v>4.5660777193346533E-8</v>
      </c>
      <c r="O32" s="94">
        <v>0</v>
      </c>
    </row>
    <row r="33" spans="2:15">
      <c r="B33" s="13" t="s">
        <v>478</v>
      </c>
      <c r="C33" s="13" t="s">
        <v>601</v>
      </c>
      <c r="D33" s="120">
        <v>0</v>
      </c>
      <c r="E33" s="120">
        <v>0</v>
      </c>
      <c r="F33" s="194"/>
      <c r="G33" s="194"/>
      <c r="H33" s="194"/>
      <c r="I33" s="194"/>
      <c r="J33" s="120">
        <v>0</v>
      </c>
      <c r="K33" s="120"/>
      <c r="L33" s="120"/>
      <c r="M33" s="120">
        <v>0</v>
      </c>
      <c r="N33" s="12">
        <v>4.4771806309936253E-7</v>
      </c>
      <c r="O33" s="94">
        <v>5.0000000000000001E-3</v>
      </c>
    </row>
    <row r="34" spans="2:15">
      <c r="B34" s="13" t="s">
        <v>602</v>
      </c>
      <c r="C34" s="13" t="s">
        <v>603</v>
      </c>
      <c r="D34" s="120">
        <v>0</v>
      </c>
      <c r="E34" s="120">
        <v>0</v>
      </c>
      <c r="F34" s="194"/>
      <c r="G34" s="194"/>
      <c r="H34" s="194"/>
      <c r="I34" s="194"/>
      <c r="J34" s="120">
        <v>0</v>
      </c>
      <c r="K34" s="120"/>
      <c r="L34" s="120"/>
      <c r="M34" s="120">
        <v>0</v>
      </c>
      <c r="N34" s="12">
        <v>3.4762802318084981E-6</v>
      </c>
      <c r="O34" s="94"/>
    </row>
    <row r="35" spans="2:15">
      <c r="B35" s="13" t="s">
        <v>290</v>
      </c>
      <c r="C35" s="13" t="s">
        <v>517</v>
      </c>
      <c r="D35" s="120">
        <v>0</v>
      </c>
      <c r="E35" s="120">
        <v>3</v>
      </c>
      <c r="F35" s="194"/>
      <c r="G35" s="194"/>
      <c r="H35" s="194"/>
      <c r="I35" s="194"/>
      <c r="J35" s="120">
        <v>0</v>
      </c>
      <c r="K35" s="120"/>
      <c r="L35" s="120"/>
      <c r="M35" s="120">
        <v>0</v>
      </c>
      <c r="N35" s="12">
        <v>5.845104781724917E-5</v>
      </c>
      <c r="O35" s="94">
        <v>0.01</v>
      </c>
    </row>
    <row r="36" spans="2:15">
      <c r="B36" s="13" t="s">
        <v>291</v>
      </c>
      <c r="C36" s="13" t="s">
        <v>131</v>
      </c>
      <c r="D36" s="120">
        <v>24562</v>
      </c>
      <c r="E36" s="120">
        <v>50876</v>
      </c>
      <c r="F36" s="194"/>
      <c r="G36" s="194"/>
      <c r="H36" s="194"/>
      <c r="I36" s="194"/>
      <c r="J36" s="120">
        <v>2454</v>
      </c>
      <c r="K36" s="120"/>
      <c r="L36" s="120"/>
      <c r="M36" s="120">
        <v>2454</v>
      </c>
      <c r="N36" s="12">
        <v>0.99160742914079369</v>
      </c>
      <c r="O36" s="94">
        <v>2.5000000000000001E-2</v>
      </c>
    </row>
    <row r="37" spans="2:15">
      <c r="B37" s="13" t="s">
        <v>292</v>
      </c>
      <c r="C37" s="13" t="s">
        <v>518</v>
      </c>
      <c r="D37" s="120">
        <v>0</v>
      </c>
      <c r="E37" s="120">
        <v>2</v>
      </c>
      <c r="F37" s="194"/>
      <c r="G37" s="194"/>
      <c r="H37" s="194"/>
      <c r="I37" s="194"/>
      <c r="J37" s="120">
        <v>0</v>
      </c>
      <c r="K37" s="120"/>
      <c r="L37" s="120"/>
      <c r="M37" s="120">
        <v>0</v>
      </c>
      <c r="N37" s="12">
        <v>1.6125527747388321E-5</v>
      </c>
      <c r="O37" s="94">
        <v>0</v>
      </c>
    </row>
    <row r="38" spans="2:15">
      <c r="B38" s="13" t="s">
        <v>594</v>
      </c>
      <c r="C38" s="13" t="s">
        <v>595</v>
      </c>
      <c r="D38" s="120">
        <v>0</v>
      </c>
      <c r="E38" s="120">
        <v>2</v>
      </c>
      <c r="F38" s="194"/>
      <c r="G38" s="194"/>
      <c r="H38" s="194"/>
      <c r="I38" s="194"/>
      <c r="J38" s="120">
        <v>0</v>
      </c>
      <c r="K38" s="120"/>
      <c r="L38" s="120"/>
      <c r="M38" s="120">
        <v>0</v>
      </c>
      <c r="N38" s="12">
        <v>9.3883406841611804E-6</v>
      </c>
      <c r="O38" s="94"/>
    </row>
    <row r="39" spans="2:15">
      <c r="B39" s="13" t="s">
        <v>596</v>
      </c>
      <c r="C39" s="13" t="s">
        <v>597</v>
      </c>
      <c r="D39" s="120">
        <v>0</v>
      </c>
      <c r="E39" s="120">
        <v>0</v>
      </c>
      <c r="F39" s="194"/>
      <c r="G39" s="194"/>
      <c r="H39" s="194"/>
      <c r="I39" s="194"/>
      <c r="J39" s="120">
        <v>0</v>
      </c>
      <c r="K39" s="120"/>
      <c r="L39" s="120"/>
      <c r="M39" s="120">
        <v>0</v>
      </c>
      <c r="N39" s="12">
        <v>1.9189648751433869E-6</v>
      </c>
      <c r="O39" s="94">
        <v>0</v>
      </c>
    </row>
    <row r="40" spans="2:15">
      <c r="B40" s="13" t="s">
        <v>455</v>
      </c>
      <c r="C40" s="13" t="s">
        <v>519</v>
      </c>
      <c r="D40" s="120">
        <v>0</v>
      </c>
      <c r="E40" s="120">
        <v>0</v>
      </c>
      <c r="F40" s="194"/>
      <c r="G40" s="194"/>
      <c r="H40" s="194"/>
      <c r="I40" s="194"/>
      <c r="J40" s="120">
        <v>0</v>
      </c>
      <c r="K40" s="120"/>
      <c r="L40" s="120"/>
      <c r="M40" s="120">
        <v>0</v>
      </c>
      <c r="N40" s="12">
        <v>2.0640287602089738E-6</v>
      </c>
      <c r="O40" s="94">
        <v>5.0000000000000001E-3</v>
      </c>
    </row>
    <row r="41" spans="2:15">
      <c r="B41" s="13" t="s">
        <v>293</v>
      </c>
      <c r="C41" s="13" t="s">
        <v>520</v>
      </c>
      <c r="D41" s="120">
        <v>0</v>
      </c>
      <c r="E41" s="120">
        <v>12</v>
      </c>
      <c r="F41" s="194"/>
      <c r="G41" s="194"/>
      <c r="H41" s="194"/>
      <c r="I41" s="194"/>
      <c r="J41" s="120">
        <v>0</v>
      </c>
      <c r="K41" s="120"/>
      <c r="L41" s="120"/>
      <c r="M41" s="120">
        <v>0</v>
      </c>
      <c r="N41" s="12">
        <v>1.556911278990834E-5</v>
      </c>
      <c r="O41" s="94"/>
    </row>
    <row r="42" spans="2:15">
      <c r="B42" s="13" t="s">
        <v>294</v>
      </c>
      <c r="C42" s="13" t="s">
        <v>521</v>
      </c>
      <c r="D42" s="120">
        <v>0</v>
      </c>
      <c r="E42" s="120">
        <v>139</v>
      </c>
      <c r="F42" s="194"/>
      <c r="G42" s="194"/>
      <c r="H42" s="194"/>
      <c r="I42" s="194"/>
      <c r="J42" s="120">
        <v>8</v>
      </c>
      <c r="K42" s="120"/>
      <c r="L42" s="120"/>
      <c r="M42" s="120">
        <v>8</v>
      </c>
      <c r="N42" s="12">
        <v>3.1321276807041078E-3</v>
      </c>
      <c r="O42" s="94">
        <v>0.01</v>
      </c>
    </row>
    <row r="43" spans="2:15">
      <c r="B43" s="13" t="s">
        <v>296</v>
      </c>
      <c r="C43" s="13" t="s">
        <v>523</v>
      </c>
      <c r="D43" s="120">
        <v>0</v>
      </c>
      <c r="E43" s="120">
        <v>0</v>
      </c>
      <c r="F43" s="194"/>
      <c r="G43" s="194"/>
      <c r="H43" s="194"/>
      <c r="I43" s="194"/>
      <c r="J43" s="120">
        <v>0</v>
      </c>
      <c r="K43" s="120"/>
      <c r="L43" s="120"/>
      <c r="M43" s="120">
        <v>0</v>
      </c>
      <c r="N43" s="12">
        <v>8.0924635827535496E-6</v>
      </c>
      <c r="O43" s="94">
        <v>0</v>
      </c>
    </row>
    <row r="44" spans="2:15">
      <c r="B44" s="13" t="s">
        <v>598</v>
      </c>
      <c r="C44" s="13" t="s">
        <v>599</v>
      </c>
      <c r="D44" s="120">
        <v>0</v>
      </c>
      <c r="E44" s="120">
        <v>0</v>
      </c>
      <c r="F44" s="194"/>
      <c r="G44" s="194"/>
      <c r="H44" s="194"/>
      <c r="I44" s="194"/>
      <c r="J44" s="120">
        <v>0</v>
      </c>
      <c r="K44" s="120"/>
      <c r="L44" s="120"/>
      <c r="M44" s="120">
        <v>0</v>
      </c>
      <c r="N44" s="12">
        <v>4.7681165564733547E-8</v>
      </c>
      <c r="O44" s="94">
        <v>1.4999999999999999E-2</v>
      </c>
    </row>
    <row r="45" spans="2:15">
      <c r="B45" s="13" t="s">
        <v>297</v>
      </c>
      <c r="C45" s="13" t="s">
        <v>524</v>
      </c>
      <c r="D45" s="120">
        <v>0</v>
      </c>
      <c r="E45" s="120">
        <v>0</v>
      </c>
      <c r="F45" s="194"/>
      <c r="G45" s="194"/>
      <c r="H45" s="194"/>
      <c r="I45" s="194"/>
      <c r="J45" s="120">
        <v>0</v>
      </c>
      <c r="K45" s="120"/>
      <c r="L45" s="120"/>
      <c r="M45" s="120">
        <v>0</v>
      </c>
      <c r="N45" s="12">
        <v>6.705264926959225E-6</v>
      </c>
      <c r="O45" s="94"/>
    </row>
    <row r="46" spans="2:15">
      <c r="B46" s="13" t="s">
        <v>479</v>
      </c>
      <c r="C46" s="13" t="s">
        <v>525</v>
      </c>
      <c r="D46" s="120">
        <v>0</v>
      </c>
      <c r="E46" s="120">
        <v>0</v>
      </c>
      <c r="F46" s="194"/>
      <c r="G46" s="194"/>
      <c r="H46" s="194"/>
      <c r="I46" s="194"/>
      <c r="J46" s="120">
        <v>0</v>
      </c>
      <c r="K46" s="120"/>
      <c r="L46" s="120"/>
      <c r="M46" s="120">
        <v>0</v>
      </c>
      <c r="N46" s="12">
        <v>7.2653165835077055E-7</v>
      </c>
      <c r="O46" s="94"/>
    </row>
    <row r="47" spans="2:15">
      <c r="B47" s="13" t="s">
        <v>604</v>
      </c>
      <c r="C47" s="13" t="s">
        <v>605</v>
      </c>
      <c r="D47" s="120">
        <v>0</v>
      </c>
      <c r="E47" s="120">
        <v>0</v>
      </c>
      <c r="F47" s="194"/>
      <c r="G47" s="194"/>
      <c r="H47" s="194"/>
      <c r="I47" s="194"/>
      <c r="J47" s="120">
        <v>0</v>
      </c>
      <c r="K47" s="120"/>
      <c r="L47" s="120"/>
      <c r="M47" s="120">
        <v>0</v>
      </c>
      <c r="N47" s="12">
        <v>3.6366990684966268E-9</v>
      </c>
      <c r="O47" s="94"/>
    </row>
    <row r="48" spans="2:15">
      <c r="B48" s="13" t="s">
        <v>298</v>
      </c>
      <c r="C48" s="13" t="s">
        <v>526</v>
      </c>
      <c r="D48" s="120">
        <v>0</v>
      </c>
      <c r="E48" s="120">
        <v>3</v>
      </c>
      <c r="F48" s="194"/>
      <c r="G48" s="194"/>
      <c r="H48" s="194"/>
      <c r="I48" s="194"/>
      <c r="J48" s="120">
        <v>1</v>
      </c>
      <c r="K48" s="120"/>
      <c r="L48" s="120"/>
      <c r="M48" s="120">
        <v>1</v>
      </c>
      <c r="N48" s="12">
        <v>2.230545129001949E-4</v>
      </c>
      <c r="O48" s="94"/>
    </row>
    <row r="49" spans="2:15">
      <c r="B49" s="13" t="s">
        <v>579</v>
      </c>
      <c r="C49" s="13" t="s">
        <v>580</v>
      </c>
      <c r="D49" s="120">
        <v>0</v>
      </c>
      <c r="E49" s="120">
        <v>1</v>
      </c>
      <c r="F49" s="194"/>
      <c r="G49" s="194"/>
      <c r="H49" s="194"/>
      <c r="I49" s="194"/>
      <c r="J49" s="120">
        <v>0</v>
      </c>
      <c r="K49" s="120"/>
      <c r="L49" s="120"/>
      <c r="M49" s="120">
        <v>0</v>
      </c>
      <c r="N49" s="12">
        <v>3.426578677872377E-6</v>
      </c>
      <c r="O49" s="94"/>
    </row>
    <row r="50" spans="2:15">
      <c r="B50" s="210" t="s">
        <v>456</v>
      </c>
      <c r="N50" s="148"/>
    </row>
    <row r="51" spans="2:15">
      <c r="E51" s="101"/>
      <c r="N51" s="148"/>
    </row>
    <row r="52" spans="2:15">
      <c r="N52" s="148"/>
    </row>
    <row r="53" spans="2:15">
      <c r="N53" s="148"/>
      <c r="O53" s="148"/>
    </row>
    <row r="54" spans="2:15">
      <c r="N54" s="148"/>
    </row>
    <row r="55" spans="2:15">
      <c r="N55" s="148"/>
    </row>
    <row r="56" spans="2:15">
      <c r="N56" s="148"/>
    </row>
    <row r="57" spans="2:15">
      <c r="N57" s="148"/>
      <c r="O57" s="148"/>
    </row>
    <row r="58" spans="2:15">
      <c r="N58" s="148"/>
    </row>
    <row r="59" spans="2:15">
      <c r="N59" s="148"/>
    </row>
    <row r="60" spans="2:15">
      <c r="E60" s="101"/>
      <c r="N60" s="148"/>
      <c r="O60" s="148"/>
    </row>
    <row r="61" spans="2:15">
      <c r="N61" s="148"/>
    </row>
    <row r="62" spans="2:15">
      <c r="N62" s="148"/>
    </row>
    <row r="63" spans="2:15">
      <c r="N63" s="148"/>
    </row>
    <row r="64" spans="2:15">
      <c r="N64" s="148"/>
    </row>
    <row r="65" spans="14:14">
      <c r="N65" s="148"/>
    </row>
    <row r="66" spans="14:14">
      <c r="N66" s="148"/>
    </row>
    <row r="67" spans="14:14">
      <c r="N67" s="148"/>
    </row>
    <row r="68" spans="14:14">
      <c r="N68" s="148"/>
    </row>
    <row r="69" spans="14:14">
      <c r="N69" s="148"/>
    </row>
    <row r="70" spans="14:14">
      <c r="N70" s="148"/>
    </row>
    <row r="71" spans="14:14">
      <c r="N71" s="148"/>
    </row>
    <row r="72" spans="14:14">
      <c r="N72" s="148"/>
    </row>
    <row r="73" spans="14:14">
      <c r="N73" s="148"/>
    </row>
    <row r="74" spans="14:14">
      <c r="N74" s="148"/>
    </row>
    <row r="75" spans="14:14">
      <c r="N75" s="148"/>
    </row>
    <row r="76" spans="14:14">
      <c r="N76" s="148"/>
    </row>
    <row r="77" spans="14:14">
      <c r="N77" s="148"/>
    </row>
    <row r="78" spans="14:14">
      <c r="N78" s="148"/>
    </row>
    <row r="79" spans="14:14">
      <c r="N79" s="148"/>
    </row>
    <row r="80" spans="14:14">
      <c r="N80" s="148"/>
    </row>
    <row r="81" spans="14:15">
      <c r="N81" s="148"/>
      <c r="O81" s="148"/>
    </row>
    <row r="82" spans="14:15">
      <c r="N82" s="148"/>
    </row>
    <row r="83" spans="14:15">
      <c r="N83" s="148"/>
    </row>
    <row r="84" spans="14:15">
      <c r="N84" s="148"/>
    </row>
    <row r="85" spans="14:15">
      <c r="N85" s="148"/>
    </row>
    <row r="86" spans="14:15">
      <c r="N86" s="148"/>
    </row>
    <row r="87" spans="14:15">
      <c r="N87" s="148"/>
    </row>
    <row r="88" spans="14:15">
      <c r="N88" s="148"/>
    </row>
    <row r="89" spans="14:15">
      <c r="N89" s="148"/>
    </row>
    <row r="90" spans="14:15">
      <c r="N90" s="148"/>
    </row>
    <row r="91" spans="14:15">
      <c r="N91" s="148"/>
    </row>
    <row r="92" spans="14:15">
      <c r="N92" s="148"/>
      <c r="O92" s="148"/>
    </row>
    <row r="93" spans="14:15">
      <c r="N93" s="148"/>
    </row>
    <row r="94" spans="14:15">
      <c r="N94" s="148"/>
    </row>
    <row r="95" spans="14:15">
      <c r="N95" s="148"/>
    </row>
    <row r="96" spans="14:15">
      <c r="N96" s="148"/>
    </row>
    <row r="97" spans="14:14">
      <c r="N97" s="148"/>
    </row>
    <row r="98" spans="14:14">
      <c r="N98" s="148"/>
    </row>
    <row r="99" spans="14:14">
      <c r="N99" s="148"/>
    </row>
    <row r="100" spans="14:14">
      <c r="N100" s="148"/>
    </row>
    <row r="101" spans="14:14">
      <c r="N101" s="148"/>
    </row>
    <row r="102" spans="14:14">
      <c r="N102" s="148"/>
    </row>
    <row r="103" spans="14:14">
      <c r="N103" s="148"/>
    </row>
    <row r="104" spans="14:14">
      <c r="N104" s="148"/>
    </row>
    <row r="105" spans="14:14">
      <c r="N105" s="148"/>
    </row>
    <row r="106" spans="14:14">
      <c r="N106" s="148"/>
    </row>
    <row r="107" spans="14:14">
      <c r="N107" s="148"/>
    </row>
    <row r="108" spans="14:14">
      <c r="N108" s="148"/>
    </row>
    <row r="109" spans="14:14">
      <c r="N109" s="148"/>
    </row>
    <row r="110" spans="14:14">
      <c r="N110" s="148"/>
    </row>
    <row r="111" spans="14:14">
      <c r="N111" s="148"/>
    </row>
    <row r="112" spans="14:14">
      <c r="N112" s="148"/>
    </row>
    <row r="113" spans="5:15">
      <c r="N113" s="148"/>
    </row>
    <row r="114" spans="5:15">
      <c r="N114" s="148"/>
    </row>
    <row r="115" spans="5:15">
      <c r="N115" s="148"/>
    </row>
    <row r="116" spans="5:15">
      <c r="E116" s="101"/>
      <c r="N116" s="148"/>
      <c r="O116" s="148"/>
    </row>
    <row r="117" spans="5:15">
      <c r="N117" s="148"/>
    </row>
    <row r="118" spans="5:15">
      <c r="N118" s="148"/>
      <c r="O118" s="148"/>
    </row>
    <row r="119" spans="5:15">
      <c r="N119" s="148"/>
    </row>
    <row r="120" spans="5:15">
      <c r="N120" s="148"/>
    </row>
    <row r="121" spans="5:15">
      <c r="N121" s="148"/>
    </row>
    <row r="122" spans="5:15">
      <c r="N122" s="148"/>
    </row>
    <row r="123" spans="5:15">
      <c r="N123" s="148"/>
    </row>
    <row r="124" spans="5:15">
      <c r="N124" s="148"/>
    </row>
    <row r="125" spans="5:15">
      <c r="N125" s="148"/>
    </row>
    <row r="126" spans="5:15">
      <c r="N126" s="148"/>
    </row>
    <row r="127" spans="5:15">
      <c r="N127" s="148"/>
    </row>
    <row r="128" spans="5:15">
      <c r="N128" s="148"/>
    </row>
    <row r="129" spans="14:15">
      <c r="N129" s="148"/>
    </row>
    <row r="130" spans="14:15">
      <c r="N130" s="148"/>
    </row>
    <row r="131" spans="14:15">
      <c r="N131" s="148"/>
    </row>
    <row r="132" spans="14:15">
      <c r="N132" s="148"/>
    </row>
    <row r="133" spans="14:15">
      <c r="N133" s="148"/>
    </row>
    <row r="134" spans="14:15">
      <c r="N134" s="148"/>
    </row>
    <row r="135" spans="14:15">
      <c r="N135" s="148"/>
    </row>
    <row r="136" spans="14:15">
      <c r="N136" s="148"/>
      <c r="O136" s="148"/>
    </row>
    <row r="137" spans="14:15">
      <c r="N137" s="148"/>
    </row>
    <row r="138" spans="14:15">
      <c r="N138" s="148"/>
    </row>
    <row r="139" spans="14:15">
      <c r="N139" s="148"/>
    </row>
    <row r="140" spans="14:15">
      <c r="N140" s="148"/>
    </row>
    <row r="141" spans="14:15">
      <c r="N141" s="148"/>
    </row>
    <row r="142" spans="14:15">
      <c r="N142" s="148"/>
    </row>
    <row r="143" spans="14:15">
      <c r="N143" s="148"/>
      <c r="O143" s="148"/>
    </row>
    <row r="144" spans="14:15">
      <c r="N144" s="148"/>
    </row>
    <row r="145" spans="4:15">
      <c r="N145" s="148"/>
    </row>
    <row r="146" spans="4:15">
      <c r="N146" s="148"/>
    </row>
    <row r="147" spans="4:15">
      <c r="N147" s="148"/>
    </row>
    <row r="148" spans="4:15">
      <c r="N148" s="148"/>
    </row>
    <row r="149" spans="4:15">
      <c r="E149" s="101"/>
      <c r="N149" s="148"/>
    </row>
    <row r="150" spans="4:15">
      <c r="D150" s="101"/>
      <c r="E150" s="101"/>
      <c r="J150" s="101"/>
      <c r="N150" s="148"/>
      <c r="O150" s="148"/>
    </row>
    <row r="151" spans="4:15">
      <c r="N151" s="148"/>
    </row>
    <row r="152" spans="4:15">
      <c r="N152" s="148"/>
    </row>
    <row r="153" spans="4:15">
      <c r="N153" s="148"/>
    </row>
    <row r="154" spans="4:15">
      <c r="N154" s="148"/>
      <c r="O154" s="148"/>
    </row>
    <row r="155" spans="4:15">
      <c r="N155" s="148"/>
    </row>
    <row r="156" spans="4:15">
      <c r="N156" s="148"/>
    </row>
    <row r="157" spans="4:15">
      <c r="N157" s="148"/>
    </row>
    <row r="158" spans="4:15">
      <c r="N158" s="148"/>
    </row>
    <row r="159" spans="4:15">
      <c r="N159" s="148"/>
    </row>
    <row r="160" spans="4:15">
      <c r="N160" s="148"/>
      <c r="O160" s="148"/>
    </row>
    <row r="161" spans="5:15">
      <c r="N161" s="148"/>
    </row>
    <row r="162" spans="5:15">
      <c r="N162" s="148"/>
      <c r="O162" s="148"/>
    </row>
    <row r="163" spans="5:15">
      <c r="N163" s="148"/>
    </row>
    <row r="164" spans="5:15">
      <c r="N164" s="148"/>
    </row>
    <row r="165" spans="5:15">
      <c r="N165" s="148"/>
    </row>
    <row r="166" spans="5:15">
      <c r="N166" s="148"/>
    </row>
    <row r="167" spans="5:15">
      <c r="N167" s="148"/>
    </row>
    <row r="168" spans="5:15">
      <c r="N168" s="148"/>
    </row>
    <row r="169" spans="5:15">
      <c r="N169" s="148"/>
    </row>
    <row r="170" spans="5:15">
      <c r="N170" s="148"/>
    </row>
    <row r="171" spans="5:15">
      <c r="N171" s="148"/>
    </row>
    <row r="172" spans="5:15">
      <c r="N172" s="148"/>
      <c r="O172" s="148"/>
    </row>
    <row r="173" spans="5:15">
      <c r="N173" s="148"/>
    </row>
    <row r="174" spans="5:15">
      <c r="N174" s="148"/>
    </row>
    <row r="175" spans="5:15">
      <c r="N175" s="148"/>
    </row>
    <row r="176" spans="5:15">
      <c r="E176" s="101"/>
      <c r="N176" s="148"/>
    </row>
    <row r="177" spans="5:15">
      <c r="N177" s="148"/>
    </row>
    <row r="178" spans="5:15">
      <c r="N178" s="148"/>
    </row>
    <row r="179" spans="5:15">
      <c r="N179" s="148"/>
    </row>
    <row r="180" spans="5:15">
      <c r="E180" s="101"/>
      <c r="N180" s="148"/>
    </row>
    <row r="181" spans="5:15">
      <c r="N181" s="148"/>
    </row>
    <row r="182" spans="5:15">
      <c r="N182" s="148"/>
    </row>
    <row r="183" spans="5:15">
      <c r="N183" s="148"/>
      <c r="O183" s="148"/>
    </row>
    <row r="184" spans="5:15">
      <c r="N184" s="148"/>
    </row>
    <row r="185" spans="5:15">
      <c r="N185" s="148"/>
    </row>
    <row r="186" spans="5:15">
      <c r="N186" s="148"/>
    </row>
    <row r="187" spans="5:15">
      <c r="N187" s="148"/>
    </row>
    <row r="188" spans="5:15">
      <c r="N188" s="148"/>
    </row>
    <row r="189" spans="5:15">
      <c r="N189" s="148"/>
    </row>
    <row r="190" spans="5:15">
      <c r="N190" s="148"/>
    </row>
    <row r="191" spans="5:15">
      <c r="N191" s="148"/>
    </row>
    <row r="192" spans="5:15">
      <c r="N192" s="148"/>
    </row>
    <row r="193" spans="14:15">
      <c r="N193" s="148"/>
    </row>
    <row r="194" spans="14:15">
      <c r="N194" s="148"/>
    </row>
    <row r="195" spans="14:15">
      <c r="N195" s="148"/>
    </row>
    <row r="196" spans="14:15">
      <c r="N196" s="148"/>
    </row>
    <row r="197" spans="14:15">
      <c r="N197" s="148"/>
    </row>
    <row r="198" spans="14:15">
      <c r="N198" s="148"/>
    </row>
    <row r="199" spans="14:15">
      <c r="N199" s="148"/>
    </row>
    <row r="200" spans="14:15">
      <c r="N200" s="148"/>
    </row>
    <row r="201" spans="14:15">
      <c r="N201" s="148"/>
      <c r="O201" s="148"/>
    </row>
    <row r="202" spans="14:15">
      <c r="N202" s="148"/>
    </row>
    <row r="203" spans="14:15">
      <c r="N203" s="148"/>
    </row>
    <row r="204" spans="14:15">
      <c r="N204" s="148"/>
    </row>
    <row r="205" spans="14:15">
      <c r="N205" s="148"/>
    </row>
    <row r="206" spans="14:15">
      <c r="N206" s="148"/>
    </row>
    <row r="207" spans="14:15">
      <c r="N207" s="148"/>
    </row>
    <row r="208" spans="14:15">
      <c r="N208" s="148"/>
    </row>
    <row r="209" spans="5:15">
      <c r="N209" s="148"/>
    </row>
    <row r="210" spans="5:15">
      <c r="N210" s="148"/>
    </row>
    <row r="211" spans="5:15">
      <c r="N211" s="148"/>
    </row>
    <row r="212" spans="5:15">
      <c r="N212" s="148"/>
    </row>
    <row r="213" spans="5:15">
      <c r="N213" s="148"/>
    </row>
    <row r="214" spans="5:15">
      <c r="N214" s="148"/>
    </row>
    <row r="215" spans="5:15">
      <c r="N215" s="148"/>
    </row>
    <row r="216" spans="5:15">
      <c r="E216" s="101"/>
      <c r="N216" s="148"/>
      <c r="O216" s="148"/>
    </row>
    <row r="217" spans="5:15">
      <c r="N217" s="148"/>
    </row>
    <row r="218" spans="5:15">
      <c r="N218" s="148"/>
    </row>
    <row r="219" spans="5:15">
      <c r="N219" s="148"/>
    </row>
    <row r="220" spans="5:15">
      <c r="N220" s="148"/>
    </row>
    <row r="221" spans="5:15">
      <c r="N221" s="148"/>
    </row>
    <row r="222" spans="5:15">
      <c r="N222" s="148"/>
    </row>
    <row r="223" spans="5:15">
      <c r="N223" s="148"/>
    </row>
    <row r="224" spans="5:15">
      <c r="N224" s="148"/>
    </row>
    <row r="225" spans="14:14">
      <c r="N225" s="148"/>
    </row>
    <row r="226" spans="14:14">
      <c r="N226" s="148"/>
    </row>
    <row r="227" spans="14:14">
      <c r="N227" s="148"/>
    </row>
    <row r="228" spans="14:14">
      <c r="N228" s="148"/>
    </row>
    <row r="229" spans="14:14">
      <c r="N229" s="148"/>
    </row>
    <row r="230" spans="14:14">
      <c r="N230" s="148"/>
    </row>
    <row r="231" spans="14:14">
      <c r="N231" s="148"/>
    </row>
    <row r="232" spans="14:14">
      <c r="N232" s="148"/>
    </row>
    <row r="233" spans="14:14">
      <c r="N233" s="14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12"/>
  <sheetViews>
    <sheetView showGridLines="0" zoomScale="85" zoomScaleNormal="85" workbookViewId="0"/>
  </sheetViews>
  <sheetFormatPr baseColWidth="10" defaultColWidth="11.453125" defaultRowHeight="14.5"/>
  <cols>
    <col min="1" max="1" width="3" customWidth="1"/>
    <col min="3" max="3" width="17" bestFit="1" customWidth="1"/>
    <col min="4" max="4" width="15.7265625" bestFit="1" customWidth="1"/>
    <col min="5" max="5" width="17.26953125" bestFit="1" customWidth="1"/>
    <col min="6" max="9" width="11.54296875" bestFit="1" customWidth="1"/>
    <col min="10" max="10" width="14.54296875" bestFit="1" customWidth="1"/>
    <col min="11" max="12" width="11.54296875" bestFit="1" customWidth="1"/>
    <col min="13" max="13" width="14.54296875" bestFit="1" customWidth="1"/>
    <col min="14" max="14" width="16.7265625" customWidth="1"/>
    <col min="16" max="16" width="15.26953125" customWidth="1"/>
    <col min="18" max="18" width="12.26953125" bestFit="1" customWidth="1"/>
  </cols>
  <sheetData>
    <row r="1" spans="1:15" ht="6" customHeight="1"/>
    <row r="2" spans="1:15">
      <c r="A2" s="355" t="s">
        <v>28</v>
      </c>
      <c r="B2" s="355"/>
      <c r="C2" s="355"/>
      <c r="D2" s="355"/>
    </row>
    <row r="5" spans="1:15">
      <c r="B5" s="9" t="s">
        <v>302</v>
      </c>
    </row>
    <row r="6" spans="1:15">
      <c r="B6" s="173"/>
    </row>
    <row r="7" spans="1:15" ht="31.5" customHeight="1"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145"/>
      <c r="O7" s="145"/>
    </row>
    <row r="8" spans="1:15" ht="201">
      <c r="D8" s="146" t="s">
        <v>260</v>
      </c>
      <c r="E8" s="146" t="s">
        <v>261</v>
      </c>
      <c r="F8" s="146" t="s">
        <v>262</v>
      </c>
      <c r="G8" s="146" t="s">
        <v>263</v>
      </c>
      <c r="H8" s="146" t="s">
        <v>264</v>
      </c>
      <c r="I8" s="146" t="s">
        <v>265</v>
      </c>
      <c r="J8" s="146" t="s">
        <v>266</v>
      </c>
      <c r="K8" s="146" t="s">
        <v>267</v>
      </c>
      <c r="L8" s="146" t="s">
        <v>268</v>
      </c>
      <c r="M8" s="146" t="s">
        <v>269</v>
      </c>
      <c r="N8" s="147" t="s">
        <v>270</v>
      </c>
      <c r="O8" s="147" t="s">
        <v>271</v>
      </c>
    </row>
    <row r="9" spans="1:15">
      <c r="B9" s="13" t="s">
        <v>474</v>
      </c>
      <c r="C9" s="13" t="s">
        <v>600</v>
      </c>
      <c r="D9" s="195">
        <v>0</v>
      </c>
      <c r="E9" s="195">
        <v>4</v>
      </c>
      <c r="F9" s="195"/>
      <c r="G9" s="195"/>
      <c r="H9" s="195"/>
      <c r="I9" s="195"/>
      <c r="J9" s="195">
        <v>0</v>
      </c>
      <c r="K9" s="195"/>
      <c r="L9" s="195"/>
      <c r="M9" s="195">
        <v>0</v>
      </c>
      <c r="N9" s="192">
        <v>8.1825633295177526E-5</v>
      </c>
      <c r="O9" s="93"/>
    </row>
    <row r="10" spans="1:15">
      <c r="B10" s="13" t="s">
        <v>273</v>
      </c>
      <c r="C10" s="13" t="s">
        <v>497</v>
      </c>
      <c r="D10" s="195">
        <v>0</v>
      </c>
      <c r="E10" s="195">
        <v>3</v>
      </c>
      <c r="F10" s="195"/>
      <c r="G10" s="195"/>
      <c r="H10" s="195"/>
      <c r="I10" s="195"/>
      <c r="J10" s="195">
        <v>0</v>
      </c>
      <c r="K10" s="195"/>
      <c r="L10" s="195"/>
      <c r="M10" s="195">
        <v>0</v>
      </c>
      <c r="N10" s="192">
        <v>9.7963680869492484E-5</v>
      </c>
      <c r="O10" s="93"/>
    </row>
    <row r="11" spans="1:15">
      <c r="B11" s="13" t="s">
        <v>277</v>
      </c>
      <c r="C11" s="13" t="s">
        <v>501</v>
      </c>
      <c r="D11" s="120">
        <v>0</v>
      </c>
      <c r="E11" s="120">
        <v>10</v>
      </c>
      <c r="F11" s="120"/>
      <c r="G11" s="120"/>
      <c r="H11" s="120"/>
      <c r="I11" s="120"/>
      <c r="J11" s="120">
        <v>0</v>
      </c>
      <c r="K11" s="120"/>
      <c r="L11" s="120"/>
      <c r="M11" s="120">
        <v>0</v>
      </c>
      <c r="N11" s="12">
        <v>1.7405722076395709E-4</v>
      </c>
      <c r="O11" s="94"/>
    </row>
    <row r="12" spans="1:15">
      <c r="B12" s="13" t="s">
        <v>279</v>
      </c>
      <c r="C12" s="13" t="s">
        <v>504</v>
      </c>
      <c r="D12" s="120">
        <v>0</v>
      </c>
      <c r="E12" s="120">
        <v>4</v>
      </c>
      <c r="F12" s="120"/>
      <c r="G12" s="120"/>
      <c r="H12" s="120"/>
      <c r="I12" s="120"/>
      <c r="J12" s="120">
        <v>0</v>
      </c>
      <c r="K12" s="120"/>
      <c r="L12" s="120"/>
      <c r="M12" s="120">
        <v>0</v>
      </c>
      <c r="N12" s="12">
        <v>9.9358910197248443E-5</v>
      </c>
      <c r="O12" s="94">
        <v>2.5000000000000001E-2</v>
      </c>
    </row>
    <row r="13" spans="1:15">
      <c r="B13" s="13" t="s">
        <v>477</v>
      </c>
      <c r="C13" s="13" t="s">
        <v>512</v>
      </c>
      <c r="D13" s="120">
        <v>0</v>
      </c>
      <c r="E13" s="120">
        <v>1</v>
      </c>
      <c r="F13" s="120"/>
      <c r="G13" s="120"/>
      <c r="H13" s="120"/>
      <c r="I13" s="120"/>
      <c r="J13" s="120">
        <v>0</v>
      </c>
      <c r="K13" s="120"/>
      <c r="L13" s="120"/>
      <c r="M13" s="120">
        <v>0</v>
      </c>
      <c r="N13" s="12">
        <v>6.1997944281887156E-6</v>
      </c>
      <c r="O13" s="94"/>
    </row>
    <row r="14" spans="1:15">
      <c r="B14" s="13" t="s">
        <v>286</v>
      </c>
      <c r="C14" s="13" t="s">
        <v>513</v>
      </c>
      <c r="D14" s="120">
        <v>0</v>
      </c>
      <c r="E14" s="120">
        <v>1</v>
      </c>
      <c r="F14" s="120"/>
      <c r="G14" s="120"/>
      <c r="H14" s="120"/>
      <c r="I14" s="120"/>
      <c r="J14" s="120">
        <v>0</v>
      </c>
      <c r="K14" s="120"/>
      <c r="L14" s="120"/>
      <c r="M14" s="120">
        <v>0</v>
      </c>
      <c r="N14" s="12">
        <v>7.0596084382956624E-6</v>
      </c>
      <c r="O14" s="94">
        <v>0.02</v>
      </c>
    </row>
    <row r="15" spans="1:15">
      <c r="B15" s="13" t="s">
        <v>287</v>
      </c>
      <c r="C15" s="13" t="s">
        <v>514</v>
      </c>
      <c r="D15" s="120">
        <v>0</v>
      </c>
      <c r="E15" s="120">
        <v>7</v>
      </c>
      <c r="F15" s="120"/>
      <c r="G15" s="120"/>
      <c r="H15" s="120"/>
      <c r="I15" s="120"/>
      <c r="J15" s="120">
        <v>0</v>
      </c>
      <c r="K15" s="120"/>
      <c r="L15" s="120"/>
      <c r="M15" s="120">
        <v>0</v>
      </c>
      <c r="N15" s="12">
        <v>5.870828958021426E-5</v>
      </c>
      <c r="O15" s="94">
        <v>0</v>
      </c>
    </row>
    <row r="16" spans="1:15">
      <c r="B16" s="13" t="s">
        <v>289</v>
      </c>
      <c r="C16" s="13" t="s">
        <v>516</v>
      </c>
      <c r="D16" s="120">
        <v>0</v>
      </c>
      <c r="E16" s="120">
        <v>1</v>
      </c>
      <c r="F16" s="120"/>
      <c r="G16" s="120"/>
      <c r="H16" s="120"/>
      <c r="I16" s="120"/>
      <c r="J16" s="120">
        <v>0</v>
      </c>
      <c r="K16" s="120"/>
      <c r="L16" s="120"/>
      <c r="M16" s="120">
        <v>0</v>
      </c>
      <c r="N16" s="12">
        <v>2.2692160962712579E-5</v>
      </c>
      <c r="O16" s="94">
        <v>0</v>
      </c>
    </row>
    <row r="17" spans="2:15">
      <c r="B17" s="13" t="s">
        <v>602</v>
      </c>
      <c r="C17" s="13" t="s">
        <v>603</v>
      </c>
      <c r="D17" s="120">
        <v>0</v>
      </c>
      <c r="E17" s="120">
        <v>2</v>
      </c>
      <c r="F17" s="120"/>
      <c r="G17" s="120"/>
      <c r="H17" s="120"/>
      <c r="I17" s="120"/>
      <c r="J17" s="120">
        <v>0</v>
      </c>
      <c r="K17" s="120"/>
      <c r="L17" s="120"/>
      <c r="M17" s="120">
        <v>0</v>
      </c>
      <c r="N17" s="12">
        <v>4.9886534846479662E-5</v>
      </c>
      <c r="O17" s="94"/>
    </row>
    <row r="18" spans="2:15">
      <c r="B18" s="13" t="s">
        <v>291</v>
      </c>
      <c r="C18" s="13" t="s">
        <v>131</v>
      </c>
      <c r="D18" s="120">
        <v>1605</v>
      </c>
      <c r="E18" s="120">
        <v>35727</v>
      </c>
      <c r="F18" s="120"/>
      <c r="G18" s="120"/>
      <c r="H18" s="120"/>
      <c r="I18" s="120"/>
      <c r="J18" s="120">
        <v>508</v>
      </c>
      <c r="K18" s="120"/>
      <c r="L18" s="120"/>
      <c r="M18" s="120">
        <v>508</v>
      </c>
      <c r="N18" s="12">
        <v>0.99928326943453094</v>
      </c>
      <c r="O18" s="94">
        <v>2.5000000000000001E-2</v>
      </c>
    </row>
    <row r="19" spans="2:15">
      <c r="B19" s="13" t="s">
        <v>293</v>
      </c>
      <c r="C19" s="13" t="s">
        <v>520</v>
      </c>
      <c r="D19" s="120">
        <v>0</v>
      </c>
      <c r="E19" s="120">
        <v>6</v>
      </c>
      <c r="F19" s="120"/>
      <c r="G19" s="120"/>
      <c r="H19" s="120"/>
      <c r="I19" s="120"/>
      <c r="J19" s="120">
        <v>0</v>
      </c>
      <c r="K19" s="120"/>
      <c r="L19" s="120"/>
      <c r="M19" s="120">
        <v>0</v>
      </c>
      <c r="N19" s="12">
        <v>3.8740447733774608E-5</v>
      </c>
      <c r="O19" s="94"/>
    </row>
    <row r="20" spans="2:15">
      <c r="B20" s="13" t="s">
        <v>294</v>
      </c>
      <c r="C20" s="13" t="s">
        <v>521</v>
      </c>
      <c r="D20" s="120">
        <v>0</v>
      </c>
      <c r="E20" s="120">
        <v>2</v>
      </c>
      <c r="F20" s="120"/>
      <c r="G20" s="120"/>
      <c r="H20" s="120"/>
      <c r="I20" s="120"/>
      <c r="J20" s="120">
        <v>0</v>
      </c>
      <c r="K20" s="120"/>
      <c r="L20" s="120"/>
      <c r="M20" s="120">
        <v>0</v>
      </c>
      <c r="N20" s="12">
        <v>1.5723888078604099E-5</v>
      </c>
      <c r="O20" s="94">
        <v>0.01</v>
      </c>
    </row>
    <row r="21" spans="2:15">
      <c r="B21" s="13" t="s">
        <v>295</v>
      </c>
      <c r="C21" s="13" t="s">
        <v>522</v>
      </c>
      <c r="D21" s="120">
        <v>0</v>
      </c>
      <c r="E21" s="120">
        <v>2</v>
      </c>
      <c r="F21" s="120"/>
      <c r="G21" s="120"/>
      <c r="H21" s="120"/>
      <c r="I21" s="120"/>
      <c r="J21" s="120">
        <v>0</v>
      </c>
      <c r="K21" s="120"/>
      <c r="L21" s="120"/>
      <c r="M21" s="120">
        <v>0</v>
      </c>
      <c r="N21" s="12">
        <v>1.341215370710777E-5</v>
      </c>
      <c r="O21" s="94"/>
    </row>
    <row r="22" spans="2:15">
      <c r="B22" s="13" t="s">
        <v>298</v>
      </c>
      <c r="C22" s="13" t="s">
        <v>526</v>
      </c>
      <c r="D22" s="120">
        <v>0</v>
      </c>
      <c r="E22" s="120">
        <v>1</v>
      </c>
      <c r="F22" s="120"/>
      <c r="G22" s="120"/>
      <c r="H22" s="120"/>
      <c r="I22" s="120"/>
      <c r="J22" s="120">
        <v>0</v>
      </c>
      <c r="K22" s="120"/>
      <c r="L22" s="120"/>
      <c r="M22" s="120">
        <v>0</v>
      </c>
      <c r="N22" s="12">
        <v>1.037760865678528E-5</v>
      </c>
      <c r="O22" s="94"/>
    </row>
    <row r="23" spans="2:15">
      <c r="B23" s="13" t="s">
        <v>579</v>
      </c>
      <c r="C23" s="13" t="s">
        <v>580</v>
      </c>
      <c r="D23" s="120">
        <v>0</v>
      </c>
      <c r="E23" s="120">
        <v>3</v>
      </c>
      <c r="F23" s="120"/>
      <c r="G23" s="120"/>
      <c r="H23" s="120"/>
      <c r="I23" s="120"/>
      <c r="J23" s="120">
        <v>0</v>
      </c>
      <c r="K23" s="120"/>
      <c r="L23" s="120"/>
      <c r="M23" s="120">
        <v>0</v>
      </c>
      <c r="N23" s="12">
        <v>4.0724633910944473E-5</v>
      </c>
      <c r="O23" s="94"/>
    </row>
    <row r="24" spans="2:15">
      <c r="B24" s="210" t="s">
        <v>456</v>
      </c>
      <c r="N24" s="148"/>
    </row>
    <row r="25" spans="2:15">
      <c r="N25" s="148"/>
    </row>
    <row r="26" spans="2:15">
      <c r="N26" s="148"/>
      <c r="O26" s="148"/>
    </row>
    <row r="27" spans="2:15">
      <c r="N27" s="148"/>
    </row>
    <row r="28" spans="2:15">
      <c r="N28" s="148"/>
    </row>
    <row r="29" spans="2:15">
      <c r="N29" s="148"/>
    </row>
    <row r="30" spans="2:15">
      <c r="E30" s="101"/>
      <c r="N30" s="148"/>
    </row>
    <row r="31" spans="2:15">
      <c r="N31" s="148"/>
    </row>
    <row r="32" spans="2:15">
      <c r="N32" s="148"/>
      <c r="O32" s="148"/>
    </row>
    <row r="33" spans="5:15">
      <c r="N33" s="148"/>
    </row>
    <row r="34" spans="5:15">
      <c r="N34" s="148"/>
    </row>
    <row r="35" spans="5:15">
      <c r="N35" s="148"/>
    </row>
    <row r="36" spans="5:15">
      <c r="N36" s="148"/>
      <c r="O36" s="148"/>
    </row>
    <row r="37" spans="5:15">
      <c r="N37" s="148"/>
    </row>
    <row r="38" spans="5:15">
      <c r="N38" s="148"/>
    </row>
    <row r="39" spans="5:15">
      <c r="E39" s="101"/>
      <c r="N39" s="148"/>
      <c r="O39" s="148"/>
    </row>
    <row r="40" spans="5:15">
      <c r="N40" s="148"/>
    </row>
    <row r="41" spans="5:15">
      <c r="N41" s="148"/>
    </row>
    <row r="42" spans="5:15">
      <c r="N42" s="148"/>
    </row>
    <row r="43" spans="5:15">
      <c r="N43" s="148"/>
    </row>
    <row r="44" spans="5:15">
      <c r="N44" s="148"/>
    </row>
    <row r="45" spans="5:15">
      <c r="N45" s="148"/>
    </row>
    <row r="46" spans="5:15">
      <c r="N46" s="148"/>
    </row>
    <row r="47" spans="5:15">
      <c r="N47" s="148"/>
    </row>
    <row r="48" spans="5:15">
      <c r="N48" s="148"/>
    </row>
    <row r="49" spans="14:15">
      <c r="N49" s="148"/>
    </row>
    <row r="50" spans="14:15">
      <c r="N50" s="148"/>
    </row>
    <row r="51" spans="14:15">
      <c r="N51" s="148"/>
    </row>
    <row r="52" spans="14:15">
      <c r="N52" s="148"/>
    </row>
    <row r="53" spans="14:15">
      <c r="N53" s="148"/>
    </row>
    <row r="54" spans="14:15">
      <c r="N54" s="148"/>
    </row>
    <row r="55" spans="14:15">
      <c r="N55" s="148"/>
    </row>
    <row r="56" spans="14:15">
      <c r="N56" s="148"/>
    </row>
    <row r="57" spans="14:15">
      <c r="N57" s="148"/>
    </row>
    <row r="58" spans="14:15">
      <c r="N58" s="148"/>
    </row>
    <row r="59" spans="14:15">
      <c r="N59" s="148"/>
    </row>
    <row r="60" spans="14:15">
      <c r="N60" s="148"/>
      <c r="O60" s="148"/>
    </row>
    <row r="61" spans="14:15">
      <c r="N61" s="148"/>
    </row>
    <row r="62" spans="14:15">
      <c r="N62" s="148"/>
    </row>
    <row r="63" spans="14:15">
      <c r="N63" s="148"/>
    </row>
    <row r="64" spans="14:15">
      <c r="N64" s="148"/>
    </row>
    <row r="65" spans="14:15">
      <c r="N65" s="148"/>
    </row>
    <row r="66" spans="14:15">
      <c r="N66" s="148"/>
    </row>
    <row r="67" spans="14:15">
      <c r="N67" s="148"/>
    </row>
    <row r="68" spans="14:15">
      <c r="N68" s="148"/>
    </row>
    <row r="69" spans="14:15">
      <c r="N69" s="148"/>
    </row>
    <row r="70" spans="14:15">
      <c r="N70" s="148"/>
    </row>
    <row r="71" spans="14:15">
      <c r="N71" s="148"/>
      <c r="O71" s="148"/>
    </row>
    <row r="72" spans="14:15">
      <c r="N72" s="148"/>
    </row>
    <row r="73" spans="14:15">
      <c r="N73" s="148"/>
    </row>
    <row r="74" spans="14:15">
      <c r="N74" s="148"/>
    </row>
    <row r="75" spans="14:15">
      <c r="N75" s="148"/>
    </row>
    <row r="76" spans="14:15">
      <c r="N76" s="148"/>
    </row>
    <row r="77" spans="14:15">
      <c r="N77" s="148"/>
    </row>
    <row r="78" spans="14:15">
      <c r="N78" s="148"/>
    </row>
    <row r="79" spans="14:15">
      <c r="N79" s="148"/>
    </row>
    <row r="80" spans="14:15">
      <c r="N80" s="148"/>
    </row>
    <row r="81" spans="5:15">
      <c r="N81" s="148"/>
    </row>
    <row r="82" spans="5:15">
      <c r="N82" s="148"/>
    </row>
    <row r="83" spans="5:15">
      <c r="N83" s="148"/>
    </row>
    <row r="84" spans="5:15">
      <c r="N84" s="148"/>
    </row>
    <row r="85" spans="5:15">
      <c r="N85" s="148"/>
    </row>
    <row r="86" spans="5:15">
      <c r="N86" s="148"/>
    </row>
    <row r="87" spans="5:15">
      <c r="N87" s="148"/>
    </row>
    <row r="88" spans="5:15">
      <c r="N88" s="148"/>
    </row>
    <row r="89" spans="5:15">
      <c r="N89" s="148"/>
    </row>
    <row r="90" spans="5:15">
      <c r="N90" s="148"/>
    </row>
    <row r="91" spans="5:15">
      <c r="N91" s="148"/>
    </row>
    <row r="92" spans="5:15">
      <c r="N92" s="148"/>
    </row>
    <row r="93" spans="5:15">
      <c r="N93" s="148"/>
    </row>
    <row r="94" spans="5:15">
      <c r="N94" s="148"/>
    </row>
    <row r="95" spans="5:15">
      <c r="E95" s="101"/>
      <c r="N95" s="148"/>
      <c r="O95" s="148"/>
    </row>
    <row r="96" spans="5:15">
      <c r="N96" s="148"/>
    </row>
    <row r="97" spans="14:15">
      <c r="N97" s="148"/>
      <c r="O97" s="148"/>
    </row>
    <row r="98" spans="14:15">
      <c r="N98" s="148"/>
    </row>
    <row r="99" spans="14:15">
      <c r="N99" s="148"/>
    </row>
    <row r="100" spans="14:15">
      <c r="N100" s="148"/>
    </row>
    <row r="101" spans="14:15">
      <c r="N101" s="148"/>
    </row>
    <row r="102" spans="14:15">
      <c r="N102" s="148"/>
    </row>
    <row r="103" spans="14:15">
      <c r="N103" s="148"/>
    </row>
    <row r="104" spans="14:15">
      <c r="N104" s="148"/>
    </row>
    <row r="105" spans="14:15">
      <c r="N105" s="148"/>
    </row>
    <row r="106" spans="14:15">
      <c r="N106" s="148"/>
    </row>
    <row r="107" spans="14:15">
      <c r="N107" s="148"/>
    </row>
    <row r="108" spans="14:15">
      <c r="N108" s="148"/>
    </row>
    <row r="109" spans="14:15">
      <c r="N109" s="148"/>
    </row>
    <row r="110" spans="14:15">
      <c r="N110" s="148"/>
    </row>
    <row r="111" spans="14:15">
      <c r="N111" s="148"/>
    </row>
    <row r="112" spans="14:15">
      <c r="N112" s="148"/>
    </row>
    <row r="113" spans="5:15">
      <c r="N113" s="148"/>
    </row>
    <row r="114" spans="5:15">
      <c r="N114" s="148"/>
    </row>
    <row r="115" spans="5:15">
      <c r="N115" s="148"/>
      <c r="O115" s="148"/>
    </row>
    <row r="116" spans="5:15">
      <c r="N116" s="148"/>
    </row>
    <row r="117" spans="5:15">
      <c r="N117" s="148"/>
    </row>
    <row r="118" spans="5:15">
      <c r="N118" s="148"/>
    </row>
    <row r="119" spans="5:15">
      <c r="N119" s="148"/>
    </row>
    <row r="120" spans="5:15">
      <c r="N120" s="148"/>
    </row>
    <row r="121" spans="5:15">
      <c r="N121" s="148"/>
    </row>
    <row r="122" spans="5:15">
      <c r="N122" s="148"/>
      <c r="O122" s="148"/>
    </row>
    <row r="123" spans="5:15">
      <c r="N123" s="148"/>
    </row>
    <row r="124" spans="5:15">
      <c r="N124" s="148"/>
    </row>
    <row r="125" spans="5:15">
      <c r="N125" s="148"/>
    </row>
    <row r="126" spans="5:15">
      <c r="N126" s="148"/>
    </row>
    <row r="127" spans="5:15">
      <c r="N127" s="148"/>
    </row>
    <row r="128" spans="5:15">
      <c r="E128" s="101"/>
      <c r="N128" s="148"/>
    </row>
    <row r="129" spans="4:15">
      <c r="D129" s="101"/>
      <c r="E129" s="101"/>
      <c r="J129" s="101"/>
      <c r="N129" s="148"/>
      <c r="O129" s="148"/>
    </row>
    <row r="130" spans="4:15">
      <c r="N130" s="148"/>
    </row>
    <row r="131" spans="4:15">
      <c r="N131" s="148"/>
    </row>
    <row r="132" spans="4:15">
      <c r="N132" s="148"/>
    </row>
    <row r="133" spans="4:15">
      <c r="N133" s="148"/>
      <c r="O133" s="148"/>
    </row>
    <row r="134" spans="4:15">
      <c r="N134" s="148"/>
    </row>
    <row r="135" spans="4:15">
      <c r="N135" s="148"/>
    </row>
    <row r="136" spans="4:15">
      <c r="N136" s="148"/>
    </row>
    <row r="137" spans="4:15">
      <c r="N137" s="148"/>
    </row>
    <row r="138" spans="4:15">
      <c r="N138" s="148"/>
    </row>
    <row r="139" spans="4:15">
      <c r="N139" s="148"/>
      <c r="O139" s="148"/>
    </row>
    <row r="140" spans="4:15">
      <c r="N140" s="148"/>
    </row>
    <row r="141" spans="4:15">
      <c r="N141" s="148"/>
      <c r="O141" s="148"/>
    </row>
    <row r="142" spans="4:15">
      <c r="N142" s="148"/>
    </row>
    <row r="143" spans="4:15">
      <c r="N143" s="148"/>
    </row>
    <row r="144" spans="4:15">
      <c r="N144" s="148"/>
    </row>
    <row r="145" spans="5:15">
      <c r="N145" s="148"/>
    </row>
    <row r="146" spans="5:15">
      <c r="N146" s="148"/>
    </row>
    <row r="147" spans="5:15">
      <c r="N147" s="148"/>
    </row>
    <row r="148" spans="5:15">
      <c r="N148" s="148"/>
    </row>
    <row r="149" spans="5:15">
      <c r="N149" s="148"/>
    </row>
    <row r="150" spans="5:15">
      <c r="N150" s="148"/>
    </row>
    <row r="151" spans="5:15">
      <c r="N151" s="148"/>
      <c r="O151" s="148"/>
    </row>
    <row r="152" spans="5:15">
      <c r="N152" s="148"/>
    </row>
    <row r="153" spans="5:15">
      <c r="N153" s="148"/>
    </row>
    <row r="154" spans="5:15">
      <c r="N154" s="148"/>
    </row>
    <row r="155" spans="5:15">
      <c r="E155" s="101"/>
      <c r="N155" s="148"/>
    </row>
    <row r="156" spans="5:15">
      <c r="N156" s="148"/>
    </row>
    <row r="157" spans="5:15">
      <c r="N157" s="148"/>
    </row>
    <row r="158" spans="5:15">
      <c r="N158" s="148"/>
    </row>
    <row r="159" spans="5:15">
      <c r="E159" s="101"/>
      <c r="N159" s="148"/>
    </row>
    <row r="160" spans="5:15">
      <c r="N160" s="148"/>
    </row>
    <row r="161" spans="14:15">
      <c r="N161" s="148"/>
    </row>
    <row r="162" spans="14:15">
      <c r="N162" s="148"/>
      <c r="O162" s="148"/>
    </row>
    <row r="163" spans="14:15">
      <c r="N163" s="148"/>
    </row>
    <row r="164" spans="14:15">
      <c r="N164" s="148"/>
    </row>
    <row r="165" spans="14:15">
      <c r="N165" s="148"/>
    </row>
    <row r="166" spans="14:15">
      <c r="N166" s="148"/>
    </row>
    <row r="167" spans="14:15">
      <c r="N167" s="148"/>
    </row>
    <row r="168" spans="14:15">
      <c r="N168" s="148"/>
    </row>
    <row r="169" spans="14:15">
      <c r="N169" s="148"/>
    </row>
    <row r="170" spans="14:15">
      <c r="N170" s="148"/>
    </row>
    <row r="171" spans="14:15">
      <c r="N171" s="148"/>
    </row>
    <row r="172" spans="14:15">
      <c r="N172" s="148"/>
    </row>
    <row r="173" spans="14:15">
      <c r="N173" s="148"/>
    </row>
    <row r="174" spans="14:15">
      <c r="N174" s="148"/>
    </row>
    <row r="175" spans="14:15">
      <c r="N175" s="148"/>
    </row>
    <row r="176" spans="14:15">
      <c r="N176" s="148"/>
    </row>
    <row r="177" spans="14:15">
      <c r="N177" s="148"/>
    </row>
    <row r="178" spans="14:15">
      <c r="N178" s="148"/>
    </row>
    <row r="179" spans="14:15">
      <c r="N179" s="148"/>
    </row>
    <row r="180" spans="14:15">
      <c r="N180" s="148"/>
      <c r="O180" s="148"/>
    </row>
    <row r="181" spans="14:15">
      <c r="N181" s="148"/>
    </row>
    <row r="182" spans="14:15">
      <c r="N182" s="148"/>
    </row>
    <row r="183" spans="14:15">
      <c r="N183" s="148"/>
    </row>
    <row r="184" spans="14:15">
      <c r="N184" s="148"/>
    </row>
    <row r="185" spans="14:15">
      <c r="N185" s="148"/>
    </row>
    <row r="186" spans="14:15">
      <c r="N186" s="148"/>
    </row>
    <row r="187" spans="14:15">
      <c r="N187" s="148"/>
    </row>
    <row r="188" spans="14:15">
      <c r="N188" s="148"/>
    </row>
    <row r="189" spans="14:15">
      <c r="N189" s="148"/>
    </row>
    <row r="190" spans="14:15">
      <c r="N190" s="148"/>
    </row>
    <row r="191" spans="14:15">
      <c r="N191" s="148"/>
    </row>
    <row r="192" spans="14:15">
      <c r="N192" s="148"/>
    </row>
    <row r="193" spans="5:15">
      <c r="N193" s="148"/>
    </row>
    <row r="194" spans="5:15">
      <c r="N194" s="148"/>
    </row>
    <row r="195" spans="5:15">
      <c r="E195" s="101"/>
      <c r="N195" s="148"/>
      <c r="O195" s="148"/>
    </row>
    <row r="196" spans="5:15">
      <c r="N196" s="148"/>
    </row>
    <row r="197" spans="5:15">
      <c r="N197" s="148"/>
    </row>
    <row r="198" spans="5:15">
      <c r="N198" s="148"/>
    </row>
    <row r="199" spans="5:15">
      <c r="N199" s="148"/>
    </row>
    <row r="200" spans="5:15">
      <c r="N200" s="148"/>
    </row>
    <row r="201" spans="5:15">
      <c r="N201" s="148"/>
    </row>
    <row r="202" spans="5:15">
      <c r="N202" s="148"/>
    </row>
    <row r="203" spans="5:15">
      <c r="N203" s="148"/>
    </row>
    <row r="204" spans="5:15">
      <c r="N204" s="148"/>
    </row>
    <row r="205" spans="5:15">
      <c r="N205" s="148"/>
    </row>
    <row r="206" spans="5:15">
      <c r="N206" s="148"/>
    </row>
    <row r="207" spans="5:15">
      <c r="N207" s="148"/>
    </row>
    <row r="208" spans="5:15">
      <c r="N208" s="148"/>
    </row>
    <row r="209" spans="14:14">
      <c r="N209" s="148"/>
    </row>
    <row r="210" spans="14:14">
      <c r="N210" s="148"/>
    </row>
    <row r="211" spans="14:14">
      <c r="N211" s="148"/>
    </row>
    <row r="212" spans="14:14">
      <c r="N212" s="14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53125" defaultRowHeight="14.5"/>
  <cols>
    <col min="1" max="1" width="3" style="66" customWidth="1"/>
    <col min="2" max="2" width="51.26953125" style="66" bestFit="1" customWidth="1"/>
    <col min="3" max="5" width="17.54296875" style="66" customWidth="1"/>
    <col min="6" max="16384" width="11.453125" style="66"/>
  </cols>
  <sheetData>
    <row r="1" spans="1:5" ht="6" customHeight="1"/>
    <row r="2" spans="1:5">
      <c r="A2" s="355" t="s">
        <v>28</v>
      </c>
      <c r="B2" s="355"/>
      <c r="C2" s="355"/>
      <c r="D2" s="355"/>
    </row>
    <row r="4" spans="1:5">
      <c r="B4" s="14" t="s">
        <v>29</v>
      </c>
    </row>
    <row r="5" spans="1:5">
      <c r="C5" s="157" t="s">
        <v>30</v>
      </c>
      <c r="D5" s="158" t="s">
        <v>31</v>
      </c>
      <c r="E5" s="159" t="s">
        <v>32</v>
      </c>
    </row>
    <row r="6" spans="1:5">
      <c r="B6" s="160" t="s">
        <v>33</v>
      </c>
      <c r="C6" s="177">
        <v>93365</v>
      </c>
      <c r="D6" s="178">
        <v>66122</v>
      </c>
      <c r="E6" s="179">
        <v>34714</v>
      </c>
    </row>
    <row r="7" spans="1:5">
      <c r="B7" s="161" t="s">
        <v>34</v>
      </c>
      <c r="C7" s="180">
        <v>2261</v>
      </c>
      <c r="D7" s="181">
        <v>2137</v>
      </c>
      <c r="E7" s="182">
        <v>679</v>
      </c>
    </row>
    <row r="8" spans="1:5">
      <c r="B8" s="161" t="s">
        <v>35</v>
      </c>
      <c r="C8" s="180"/>
      <c r="D8" s="181"/>
      <c r="E8" s="182"/>
    </row>
    <row r="9" spans="1:5">
      <c r="B9" s="161" t="s">
        <v>36</v>
      </c>
      <c r="C9" s="180">
        <v>3229</v>
      </c>
      <c r="D9" s="181">
        <v>6004</v>
      </c>
      <c r="E9" s="182">
        <v>989</v>
      </c>
    </row>
    <row r="10" spans="1:5">
      <c r="B10" s="162" t="s">
        <v>37</v>
      </c>
      <c r="C10" s="183"/>
      <c r="D10" s="184"/>
      <c r="E10" s="185"/>
    </row>
    <row r="11" spans="1:5">
      <c r="B11" s="163" t="s">
        <v>38</v>
      </c>
      <c r="C11" s="186">
        <v>98856</v>
      </c>
      <c r="D11" s="187">
        <v>74263</v>
      </c>
      <c r="E11" s="188">
        <v>36381</v>
      </c>
    </row>
    <row r="14" spans="1:5">
      <c r="B14" s="213" t="s">
        <v>456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53125" defaultRowHeight="15" customHeight="1"/>
  <cols>
    <col min="1" max="1" width="3" style="142" customWidth="1"/>
    <col min="2" max="2" width="18" style="142" customWidth="1"/>
    <col min="3" max="3" width="49.26953125" style="142" customWidth="1"/>
    <col min="4" max="4" width="20.26953125" style="142" customWidth="1"/>
    <col min="5" max="5" width="25.7265625" style="142" customWidth="1"/>
    <col min="6" max="16384" width="11.453125" style="142"/>
  </cols>
  <sheetData>
    <row r="1" spans="1:5" ht="6" customHeight="1"/>
    <row r="2" spans="1:5" ht="15" customHeight="1">
      <c r="A2" s="355" t="s">
        <v>28</v>
      </c>
      <c r="B2" s="355"/>
      <c r="C2" s="355"/>
      <c r="D2" s="355"/>
    </row>
    <row r="4" spans="1:5" ht="6" customHeight="1"/>
    <row r="5" spans="1:5" ht="15" customHeight="1">
      <c r="B5" s="381" t="s">
        <v>44</v>
      </c>
      <c r="C5" s="381"/>
    </row>
    <row r="6" spans="1:5" ht="15" customHeight="1">
      <c r="B6" s="143"/>
      <c r="C6" s="144"/>
      <c r="D6" s="344" t="s">
        <v>45</v>
      </c>
      <c r="E6" s="345" t="s">
        <v>46</v>
      </c>
    </row>
    <row r="7" spans="1:5" ht="15" customHeight="1">
      <c r="B7" s="15" t="s">
        <v>47</v>
      </c>
      <c r="C7" s="16"/>
      <c r="D7" s="16"/>
      <c r="E7" s="17"/>
    </row>
    <row r="8" spans="1:5" ht="15" customHeight="1">
      <c r="B8" s="382" t="s">
        <v>48</v>
      </c>
      <c r="C8" s="383"/>
      <c r="D8" s="201"/>
      <c r="E8" s="290">
        <v>11685</v>
      </c>
    </row>
    <row r="9" spans="1:5" ht="15" customHeight="1">
      <c r="B9" s="15" t="s">
        <v>49</v>
      </c>
      <c r="C9" s="16"/>
      <c r="D9" s="18"/>
      <c r="E9" s="19"/>
    </row>
    <row r="10" spans="1:5" ht="15" customHeight="1">
      <c r="B10" s="367" t="s">
        <v>50</v>
      </c>
      <c r="C10" s="368"/>
      <c r="D10" s="282">
        <v>28365</v>
      </c>
      <c r="E10" s="283">
        <v>1687</v>
      </c>
    </row>
    <row r="11" spans="1:5" ht="15" customHeight="1">
      <c r="B11" s="373" t="s">
        <v>51</v>
      </c>
      <c r="C11" s="374"/>
      <c r="D11" s="284">
        <v>23773</v>
      </c>
      <c r="E11" s="285">
        <v>1189</v>
      </c>
    </row>
    <row r="12" spans="1:5" ht="15" customHeight="1">
      <c r="B12" s="373" t="s">
        <v>52</v>
      </c>
      <c r="C12" s="374"/>
      <c r="D12" s="284">
        <v>4592</v>
      </c>
      <c r="E12" s="285">
        <v>499</v>
      </c>
    </row>
    <row r="13" spans="1:5" ht="15" customHeight="1">
      <c r="B13" s="369" t="s">
        <v>53</v>
      </c>
      <c r="C13" s="370"/>
      <c r="D13" s="284">
        <v>8617</v>
      </c>
      <c r="E13" s="285">
        <v>4309</v>
      </c>
    </row>
    <row r="14" spans="1:5" ht="15" customHeight="1">
      <c r="B14" s="373" t="s">
        <v>54</v>
      </c>
      <c r="C14" s="374"/>
      <c r="D14" s="284">
        <v>0</v>
      </c>
      <c r="E14" s="285">
        <v>0</v>
      </c>
    </row>
    <row r="15" spans="1:5" ht="15" customHeight="1">
      <c r="B15" s="373" t="s">
        <v>55</v>
      </c>
      <c r="C15" s="374"/>
      <c r="D15" s="284">
        <v>8617</v>
      </c>
      <c r="E15" s="285">
        <v>4309</v>
      </c>
    </row>
    <row r="16" spans="1:5" ht="15" customHeight="1">
      <c r="B16" s="373" t="s">
        <v>56</v>
      </c>
      <c r="C16" s="374"/>
      <c r="D16" s="284">
        <v>0</v>
      </c>
      <c r="E16" s="285">
        <v>0</v>
      </c>
    </row>
    <row r="17" spans="2:5" ht="15" customHeight="1">
      <c r="B17" s="369" t="s">
        <v>57</v>
      </c>
      <c r="C17" s="370"/>
      <c r="D17" s="202"/>
      <c r="E17" s="285"/>
    </row>
    <row r="18" spans="2:5" ht="15" customHeight="1">
      <c r="B18" s="369" t="s">
        <v>58</v>
      </c>
      <c r="C18" s="370"/>
      <c r="D18" s="284">
        <v>7185</v>
      </c>
      <c r="E18" s="285">
        <v>803</v>
      </c>
    </row>
    <row r="19" spans="2:5" ht="15" customHeight="1">
      <c r="B19" s="373" t="s">
        <v>59</v>
      </c>
      <c r="C19" s="374"/>
      <c r="D19" s="284">
        <v>411</v>
      </c>
      <c r="E19" s="285">
        <v>411</v>
      </c>
    </row>
    <row r="20" spans="2:5" ht="15" customHeight="1">
      <c r="B20" s="373" t="s">
        <v>60</v>
      </c>
      <c r="C20" s="374"/>
      <c r="D20" s="284">
        <v>6774</v>
      </c>
      <c r="E20" s="285">
        <v>392</v>
      </c>
    </row>
    <row r="21" spans="2:5" ht="15" customHeight="1">
      <c r="B21" s="375" t="s">
        <v>61</v>
      </c>
      <c r="C21" s="376"/>
      <c r="D21" s="284">
        <v>69</v>
      </c>
      <c r="E21" s="285">
        <v>69</v>
      </c>
    </row>
    <row r="22" spans="2:5" ht="15" customHeight="1">
      <c r="B22" s="375" t="s">
        <v>62</v>
      </c>
      <c r="C22" s="376"/>
      <c r="D22" s="284">
        <v>2119</v>
      </c>
      <c r="E22" s="285">
        <v>480</v>
      </c>
    </row>
    <row r="23" spans="2:5" ht="15" customHeight="1">
      <c r="B23" s="377" t="s">
        <v>63</v>
      </c>
      <c r="C23" s="378"/>
      <c r="D23" s="203"/>
      <c r="E23" s="286">
        <v>7349</v>
      </c>
    </row>
    <row r="24" spans="2:5" ht="15" customHeight="1">
      <c r="B24" s="15" t="s">
        <v>64</v>
      </c>
      <c r="C24" s="16"/>
      <c r="D24" s="18"/>
      <c r="E24" s="19"/>
    </row>
    <row r="25" spans="2:5" ht="15" customHeight="1">
      <c r="B25" s="379" t="s">
        <v>65</v>
      </c>
      <c r="C25" s="380"/>
      <c r="D25" s="284">
        <v>1322</v>
      </c>
      <c r="E25" s="285">
        <v>695</v>
      </c>
    </row>
    <row r="26" spans="2:5" ht="15" customHeight="1">
      <c r="B26" s="377" t="s">
        <v>66</v>
      </c>
      <c r="C26" s="378"/>
      <c r="D26" s="287">
        <v>1322</v>
      </c>
      <c r="E26" s="286">
        <v>695</v>
      </c>
    </row>
    <row r="27" spans="2:5" ht="15" customHeight="1">
      <c r="B27" s="204"/>
      <c r="C27" s="204"/>
      <c r="D27" s="288"/>
      <c r="E27" s="289" t="s">
        <v>67</v>
      </c>
    </row>
    <row r="28" spans="2:5" ht="15" customHeight="1">
      <c r="B28" s="367" t="s">
        <v>68</v>
      </c>
      <c r="C28" s="368"/>
      <c r="D28" s="205"/>
      <c r="E28" s="283">
        <v>11685</v>
      </c>
    </row>
    <row r="29" spans="2:5" ht="15" customHeight="1">
      <c r="B29" s="369" t="s">
        <v>69</v>
      </c>
      <c r="C29" s="370"/>
      <c r="D29" s="206"/>
      <c r="E29" s="285">
        <v>6654</v>
      </c>
    </row>
    <row r="30" spans="2:5" ht="15" customHeight="1">
      <c r="B30" s="371" t="s">
        <v>70</v>
      </c>
      <c r="C30" s="372"/>
      <c r="D30" s="207"/>
      <c r="E30" s="346">
        <v>1.7561194666678464</v>
      </c>
    </row>
    <row r="33" spans="2:2" ht="15" customHeight="1">
      <c r="B33" s="212" t="s">
        <v>456</v>
      </c>
    </row>
  </sheetData>
  <mergeCells count="22">
    <mergeCell ref="B13:C13"/>
    <mergeCell ref="B5:C5"/>
    <mergeCell ref="B8:C8"/>
    <mergeCell ref="B10:C10"/>
    <mergeCell ref="B11:C11"/>
    <mergeCell ref="B12:C12"/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53125" defaultRowHeight="14.5"/>
  <cols>
    <col min="1" max="1" width="3" style="142" customWidth="1"/>
    <col min="2" max="2" width="3.54296875" style="142" customWidth="1"/>
    <col min="3" max="3" width="38" style="142" bestFit="1" customWidth="1"/>
    <col min="4" max="4" width="20.7265625" style="142" customWidth="1"/>
    <col min="5" max="5" width="22.26953125" style="142" customWidth="1"/>
    <col min="6" max="16384" width="11.453125" style="142"/>
  </cols>
  <sheetData>
    <row r="1" spans="1:5" ht="6" customHeight="1"/>
    <row r="2" spans="1:5">
      <c r="A2" s="355" t="s">
        <v>28</v>
      </c>
      <c r="B2" s="355"/>
      <c r="C2" s="355"/>
      <c r="D2" s="355"/>
    </row>
    <row r="4" spans="1:5">
      <c r="B4" s="20" t="s">
        <v>72</v>
      </c>
      <c r="C4" s="20"/>
      <c r="D4" s="208"/>
      <c r="E4" s="208"/>
    </row>
    <row r="5" spans="1:5">
      <c r="B5" s="21"/>
      <c r="C5" s="22"/>
      <c r="D5" s="339" t="s">
        <v>73</v>
      </c>
      <c r="E5" s="340" t="s">
        <v>46</v>
      </c>
    </row>
    <row r="6" spans="1:5">
      <c r="B6" s="23" t="s">
        <v>74</v>
      </c>
      <c r="C6" s="24"/>
      <c r="D6" s="24"/>
      <c r="E6" s="25"/>
    </row>
    <row r="7" spans="1:5">
      <c r="B7" s="26">
        <v>1</v>
      </c>
      <c r="C7" s="27" t="s">
        <v>75</v>
      </c>
      <c r="D7" s="341">
        <v>8083</v>
      </c>
      <c r="E7" s="341">
        <v>8083</v>
      </c>
    </row>
    <row r="8" spans="1:5">
      <c r="B8" s="26">
        <v>2</v>
      </c>
      <c r="C8" s="27" t="s">
        <v>473</v>
      </c>
      <c r="D8" s="341">
        <v>35360</v>
      </c>
      <c r="E8" s="341">
        <v>33271</v>
      </c>
    </row>
    <row r="9" spans="1:5">
      <c r="B9" s="26">
        <v>3</v>
      </c>
      <c r="C9" s="27" t="s">
        <v>76</v>
      </c>
      <c r="D9" s="341">
        <v>8274</v>
      </c>
      <c r="E9" s="341">
        <v>4137</v>
      </c>
    </row>
    <row r="10" spans="1:5">
      <c r="B10" s="26">
        <v>4</v>
      </c>
      <c r="C10" s="27" t="s">
        <v>77</v>
      </c>
      <c r="D10" s="341">
        <v>4272</v>
      </c>
      <c r="E10" s="341">
        <v>10</v>
      </c>
    </row>
    <row r="11" spans="1:5">
      <c r="B11" s="26">
        <v>5</v>
      </c>
      <c r="C11" s="27" t="s">
        <v>78</v>
      </c>
      <c r="D11" s="342"/>
      <c r="E11" s="341">
        <v>34069</v>
      </c>
    </row>
    <row r="12" spans="1:5">
      <c r="B12" s="26">
        <v>6</v>
      </c>
      <c r="C12" s="28" t="s">
        <v>79</v>
      </c>
      <c r="D12" s="341">
        <v>0</v>
      </c>
      <c r="E12" s="341">
        <v>0</v>
      </c>
    </row>
    <row r="13" spans="1:5">
      <c r="B13" s="29">
        <v>7</v>
      </c>
      <c r="C13" s="30" t="s">
        <v>80</v>
      </c>
      <c r="D13" s="342"/>
      <c r="E13" s="341">
        <v>79571</v>
      </c>
    </row>
    <row r="14" spans="1:5">
      <c r="B14" s="31" t="s">
        <v>81</v>
      </c>
      <c r="C14" s="32"/>
      <c r="D14" s="32"/>
      <c r="E14" s="33"/>
    </row>
    <row r="15" spans="1:5">
      <c r="B15" s="26">
        <v>8</v>
      </c>
      <c r="C15" s="27" t="s">
        <v>82</v>
      </c>
      <c r="D15" s="341">
        <v>12425</v>
      </c>
      <c r="E15" s="341">
        <v>816</v>
      </c>
    </row>
    <row r="16" spans="1:5">
      <c r="B16" s="26">
        <v>9</v>
      </c>
      <c r="C16" s="27" t="s">
        <v>83</v>
      </c>
      <c r="D16" s="341">
        <v>80325</v>
      </c>
      <c r="E16" s="341">
        <v>60438</v>
      </c>
    </row>
    <row r="17" spans="2:5">
      <c r="B17" s="34">
        <v>10</v>
      </c>
      <c r="C17" s="35" t="s">
        <v>84</v>
      </c>
      <c r="D17" s="341">
        <v>54290</v>
      </c>
      <c r="E17" s="341">
        <v>40953</v>
      </c>
    </row>
    <row r="18" spans="2:5">
      <c r="B18" s="26">
        <v>11</v>
      </c>
      <c r="C18" s="28" t="s">
        <v>85</v>
      </c>
      <c r="D18" s="341">
        <v>24708</v>
      </c>
      <c r="E18" s="341">
        <v>19352</v>
      </c>
    </row>
    <row r="19" spans="2:5">
      <c r="B19" s="26">
        <v>12</v>
      </c>
      <c r="C19" s="28" t="s">
        <v>86</v>
      </c>
      <c r="D19" s="341">
        <v>1327</v>
      </c>
      <c r="E19" s="341">
        <v>133</v>
      </c>
    </row>
    <row r="20" spans="2:5">
      <c r="B20" s="26">
        <v>13</v>
      </c>
      <c r="C20" s="27" t="s">
        <v>87</v>
      </c>
      <c r="D20" s="342"/>
      <c r="E20" s="341">
        <v>1218</v>
      </c>
    </row>
    <row r="21" spans="2:5">
      <c r="B21" s="26">
        <v>14</v>
      </c>
      <c r="C21" s="28" t="s">
        <v>88</v>
      </c>
      <c r="D21" s="341">
        <v>979</v>
      </c>
      <c r="E21" s="341">
        <v>368</v>
      </c>
    </row>
    <row r="22" spans="2:5">
      <c r="B22" s="29">
        <v>15</v>
      </c>
      <c r="C22" s="30" t="s">
        <v>89</v>
      </c>
      <c r="D22" s="342"/>
      <c r="E22" s="341">
        <v>62839</v>
      </c>
    </row>
    <row r="23" spans="2:5">
      <c r="B23" s="36">
        <v>16</v>
      </c>
      <c r="C23" s="37" t="s">
        <v>90</v>
      </c>
      <c r="D23" s="343"/>
      <c r="E23" s="209">
        <v>1.2662734264512916</v>
      </c>
    </row>
    <row r="26" spans="2:5">
      <c r="B26" s="212" t="s">
        <v>456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4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44.54296875" bestFit="1" customWidth="1"/>
    <col min="3" max="3" width="10.26953125" bestFit="1" customWidth="1"/>
  </cols>
  <sheetData>
    <row r="1" spans="1:3" ht="6" customHeight="1"/>
    <row r="2" spans="1:3">
      <c r="A2" s="355" t="s">
        <v>28</v>
      </c>
      <c r="B2" s="355"/>
      <c r="C2" s="355"/>
    </row>
    <row r="4" spans="1:3">
      <c r="B4" s="9" t="s">
        <v>310</v>
      </c>
    </row>
    <row r="5" spans="1:3">
      <c r="C5" s="95"/>
    </row>
    <row r="6" spans="1:3">
      <c r="B6" s="130" t="s">
        <v>304</v>
      </c>
      <c r="C6" s="139">
        <v>26807</v>
      </c>
    </row>
    <row r="7" spans="1:3">
      <c r="B7" t="s">
        <v>305</v>
      </c>
      <c r="C7" s="140">
        <v>121</v>
      </c>
    </row>
    <row r="8" spans="1:3">
      <c r="B8" t="s">
        <v>306</v>
      </c>
      <c r="C8" s="141">
        <v>0</v>
      </c>
    </row>
    <row r="9" spans="1:3">
      <c r="B9" t="s">
        <v>307</v>
      </c>
      <c r="C9" s="141">
        <v>0</v>
      </c>
    </row>
    <row r="10" spans="1:3">
      <c r="B10" t="s">
        <v>308</v>
      </c>
      <c r="C10" s="141">
        <v>324</v>
      </c>
    </row>
    <row r="11" spans="1:3">
      <c r="B11" s="96" t="s">
        <v>309</v>
      </c>
      <c r="C11" s="117">
        <f>SUM(C6:C10)</f>
        <v>27252</v>
      </c>
    </row>
    <row r="14" spans="1:3">
      <c r="B14" s="210" t="s">
        <v>456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50" customWidth="1"/>
    <col min="3" max="6" width="12.7265625" customWidth="1"/>
  </cols>
  <sheetData>
    <row r="1" spans="1:8" ht="6" customHeight="1"/>
    <row r="2" spans="1:8">
      <c r="A2" s="355" t="s">
        <v>28</v>
      </c>
      <c r="B2" s="355"/>
      <c r="C2" s="355"/>
      <c r="D2" s="355"/>
    </row>
    <row r="4" spans="1:8">
      <c r="B4" s="97"/>
      <c r="C4" s="150"/>
    </row>
    <row r="5" spans="1:8" ht="43.5">
      <c r="B5" s="48" t="s">
        <v>312</v>
      </c>
      <c r="C5" s="303" t="s">
        <v>538</v>
      </c>
      <c r="D5" s="48" t="s">
        <v>539</v>
      </c>
      <c r="E5" s="48" t="s">
        <v>540</v>
      </c>
      <c r="F5" s="48" t="s">
        <v>541</v>
      </c>
      <c r="G5" s="303" t="s">
        <v>542</v>
      </c>
      <c r="H5" s="48" t="s">
        <v>543</v>
      </c>
    </row>
    <row r="6" spans="1:8">
      <c r="B6" t="s">
        <v>313</v>
      </c>
      <c r="C6" s="304">
        <v>636</v>
      </c>
      <c r="D6" s="305">
        <v>0</v>
      </c>
      <c r="E6" s="306">
        <v>-1</v>
      </c>
      <c r="F6" s="306">
        <v>-4</v>
      </c>
      <c r="G6" s="306">
        <v>46</v>
      </c>
      <c r="H6" s="306">
        <v>677</v>
      </c>
    </row>
    <row r="7" spans="1:8">
      <c r="B7" t="s">
        <v>314</v>
      </c>
      <c r="C7" s="304">
        <v>4594</v>
      </c>
      <c r="D7" s="306">
        <v>-3</v>
      </c>
      <c r="E7" s="306">
        <v>-2</v>
      </c>
      <c r="F7" s="305">
        <v>0</v>
      </c>
      <c r="G7" s="306">
        <v>2</v>
      </c>
      <c r="H7" s="306">
        <v>4591</v>
      </c>
    </row>
    <row r="8" spans="1:8">
      <c r="B8" t="s">
        <v>315</v>
      </c>
      <c r="C8" s="304">
        <v>2671</v>
      </c>
      <c r="D8" s="306">
        <v>-5</v>
      </c>
      <c r="E8" s="306">
        <v>-8</v>
      </c>
      <c r="F8" s="306">
        <v>-10</v>
      </c>
      <c r="G8" s="306">
        <v>7</v>
      </c>
      <c r="H8" s="306">
        <v>2655</v>
      </c>
    </row>
    <row r="9" spans="1:8">
      <c r="B9" t="s">
        <v>316</v>
      </c>
      <c r="C9" s="304">
        <v>1040</v>
      </c>
      <c r="D9" s="306">
        <v>-3</v>
      </c>
      <c r="E9" s="306">
        <v>-5</v>
      </c>
      <c r="F9" s="306">
        <v>-1</v>
      </c>
      <c r="G9" s="306">
        <v>6</v>
      </c>
      <c r="H9" s="306">
        <v>1037</v>
      </c>
    </row>
    <row r="10" spans="1:8">
      <c r="B10" t="s">
        <v>317</v>
      </c>
      <c r="C10" s="304">
        <v>1298</v>
      </c>
      <c r="D10" s="306">
        <v>-2</v>
      </c>
      <c r="E10" s="306">
        <v>-3</v>
      </c>
      <c r="F10" s="306">
        <v>-3</v>
      </c>
      <c r="G10" s="306">
        <v>8</v>
      </c>
      <c r="H10" s="306">
        <v>1298</v>
      </c>
    </row>
    <row r="11" spans="1:8">
      <c r="B11" t="s">
        <v>318</v>
      </c>
      <c r="C11" s="304">
        <v>1518</v>
      </c>
      <c r="D11" s="306">
        <v>0</v>
      </c>
      <c r="E11" s="306">
        <v>-4</v>
      </c>
      <c r="F11" s="306">
        <v>-129</v>
      </c>
      <c r="G11" s="305">
        <v>0</v>
      </c>
      <c r="H11" s="306">
        <v>1385</v>
      </c>
    </row>
    <row r="12" spans="1:8">
      <c r="B12" t="s">
        <v>319</v>
      </c>
      <c r="C12" s="304">
        <v>8764</v>
      </c>
      <c r="D12" s="306">
        <v>-8</v>
      </c>
      <c r="E12" s="306">
        <v>-8</v>
      </c>
      <c r="F12" s="306">
        <v>-5</v>
      </c>
      <c r="G12" s="306">
        <v>281</v>
      </c>
      <c r="H12" s="306">
        <v>9024</v>
      </c>
    </row>
    <row r="13" spans="1:8">
      <c r="B13" t="s">
        <v>320</v>
      </c>
      <c r="C13" s="304">
        <v>936</v>
      </c>
      <c r="D13" s="306">
        <v>-1</v>
      </c>
      <c r="E13" s="306">
        <v>-2</v>
      </c>
      <c r="F13" s="305">
        <v>-1</v>
      </c>
      <c r="G13" s="306">
        <v>14</v>
      </c>
      <c r="H13" s="306">
        <v>946</v>
      </c>
    </row>
    <row r="14" spans="1:8">
      <c r="B14" t="s">
        <v>544</v>
      </c>
      <c r="C14" s="304">
        <v>3717</v>
      </c>
      <c r="D14" s="306">
        <v>-5</v>
      </c>
      <c r="E14" s="306">
        <v>-9</v>
      </c>
      <c r="F14" s="306">
        <v>0</v>
      </c>
      <c r="G14" s="306">
        <v>37</v>
      </c>
      <c r="H14" s="306">
        <v>3740</v>
      </c>
    </row>
    <row r="15" spans="1:8">
      <c r="B15" s="130" t="s">
        <v>545</v>
      </c>
      <c r="C15" s="307">
        <v>25174</v>
      </c>
      <c r="D15" s="307">
        <v>-27</v>
      </c>
      <c r="E15" s="307">
        <v>-42</v>
      </c>
      <c r="F15" s="307">
        <v>-153</v>
      </c>
      <c r="G15" s="307">
        <v>401</v>
      </c>
      <c r="H15" s="307">
        <v>25353</v>
      </c>
    </row>
    <row r="16" spans="1:8">
      <c r="B16" t="s">
        <v>322</v>
      </c>
      <c r="C16" s="308">
        <v>47804</v>
      </c>
      <c r="D16" s="306">
        <v>-11</v>
      </c>
      <c r="E16" s="306">
        <v>-56</v>
      </c>
      <c r="F16" s="306">
        <v>-26</v>
      </c>
      <c r="G16" s="306">
        <v>3014</v>
      </c>
      <c r="H16" s="306">
        <v>50725</v>
      </c>
    </row>
    <row r="17" spans="2:8">
      <c r="B17" s="121" t="s">
        <v>546</v>
      </c>
      <c r="C17" s="309">
        <v>72978</v>
      </c>
      <c r="D17" s="309">
        <v>-38</v>
      </c>
      <c r="E17" s="309">
        <v>-98</v>
      </c>
      <c r="F17" s="309">
        <v>-179</v>
      </c>
      <c r="G17" s="309">
        <v>3415</v>
      </c>
      <c r="H17" s="309">
        <v>76078</v>
      </c>
    </row>
    <row r="20" spans="2:8">
      <c r="B20" s="210" t="s">
        <v>456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19.54296875" customWidth="1"/>
    <col min="3" max="10" width="9.7265625" customWidth="1"/>
  </cols>
  <sheetData>
    <row r="1" spans="1:10" ht="6" customHeight="1"/>
    <row r="2" spans="1:10">
      <c r="A2" s="355" t="s">
        <v>28</v>
      </c>
      <c r="B2" s="355"/>
      <c r="C2" s="355"/>
      <c r="D2" s="355"/>
    </row>
    <row r="4" spans="1:10" ht="21" customHeight="1">
      <c r="B4" s="99"/>
      <c r="C4" s="99"/>
      <c r="D4" s="99"/>
      <c r="E4" s="99"/>
      <c r="F4" s="99"/>
      <c r="G4" s="99"/>
      <c r="H4" s="99"/>
      <c r="I4" s="99"/>
      <c r="J4" s="99"/>
    </row>
    <row r="5" spans="1:10" ht="22.5" customHeight="1">
      <c r="B5" s="251"/>
      <c r="C5" s="384" t="s">
        <v>324</v>
      </c>
      <c r="D5" s="384"/>
      <c r="E5" s="385" t="s">
        <v>325</v>
      </c>
      <c r="F5" s="385"/>
      <c r="G5" s="385" t="s">
        <v>321</v>
      </c>
      <c r="H5" s="385"/>
      <c r="I5" s="385" t="s">
        <v>326</v>
      </c>
      <c r="J5" s="385"/>
    </row>
    <row r="6" spans="1:10" ht="18.75" customHeight="1">
      <c r="B6" s="251" t="s">
        <v>217</v>
      </c>
      <c r="C6" s="252">
        <v>2022</v>
      </c>
      <c r="D6" s="253">
        <v>2021</v>
      </c>
      <c r="E6" s="252">
        <v>2022</v>
      </c>
      <c r="F6" s="253">
        <v>2021</v>
      </c>
      <c r="G6" s="252">
        <v>2022</v>
      </c>
      <c r="H6" s="253">
        <v>2021</v>
      </c>
      <c r="I6" s="252">
        <v>2022</v>
      </c>
      <c r="J6" s="253">
        <v>2021</v>
      </c>
    </row>
    <row r="7" spans="1:10">
      <c r="B7" t="s">
        <v>311</v>
      </c>
      <c r="C7" s="248">
        <v>59192</v>
      </c>
      <c r="D7" s="101">
        <v>54988</v>
      </c>
      <c r="E7" s="248">
        <v>16881</v>
      </c>
      <c r="F7" s="101">
        <v>14950</v>
      </c>
      <c r="G7" s="248">
        <v>319</v>
      </c>
      <c r="H7" s="101">
        <v>316</v>
      </c>
      <c r="I7" s="248">
        <v>76392</v>
      </c>
      <c r="J7" s="101">
        <v>70254</v>
      </c>
    </row>
    <row r="8" spans="1:10">
      <c r="B8" t="s">
        <v>327</v>
      </c>
      <c r="C8" s="249">
        <v>77.5</v>
      </c>
      <c r="D8" s="246">
        <v>78.3</v>
      </c>
      <c r="E8" s="249">
        <v>22.1</v>
      </c>
      <c r="F8" s="246">
        <v>21.3</v>
      </c>
      <c r="G8" s="249">
        <v>0.42</v>
      </c>
      <c r="H8" s="246">
        <v>0.4</v>
      </c>
      <c r="I8" s="249">
        <v>100.02</v>
      </c>
      <c r="J8" s="246">
        <v>100</v>
      </c>
    </row>
    <row r="9" spans="1:10" ht="15" customHeight="1">
      <c r="B9" t="s">
        <v>457</v>
      </c>
      <c r="C9" s="248">
        <v>35195</v>
      </c>
      <c r="D9" s="101">
        <v>33574</v>
      </c>
      <c r="E9" s="248">
        <v>8194</v>
      </c>
      <c r="F9" s="101">
        <v>7919</v>
      </c>
      <c r="G9" s="248">
        <v>492</v>
      </c>
      <c r="H9" s="101">
        <v>360.447</v>
      </c>
      <c r="I9" s="248">
        <v>43881</v>
      </c>
      <c r="J9" s="101">
        <v>41853.447</v>
      </c>
    </row>
    <row r="10" spans="1:10">
      <c r="B10" s="99" t="s">
        <v>327</v>
      </c>
      <c r="C10" s="250">
        <v>80.2</v>
      </c>
      <c r="D10" s="247">
        <v>80.2</v>
      </c>
      <c r="E10" s="250">
        <v>18.7</v>
      </c>
      <c r="F10" s="247">
        <v>18.899999999999999</v>
      </c>
      <c r="G10" s="250">
        <v>1.1000000000000001</v>
      </c>
      <c r="H10" s="247">
        <v>0.9</v>
      </c>
      <c r="I10" s="250">
        <v>100</v>
      </c>
      <c r="J10" s="247">
        <v>100</v>
      </c>
    </row>
    <row r="11" spans="1:10" ht="18.75" customHeight="1">
      <c r="C11" s="101"/>
      <c r="D11" s="101"/>
    </row>
    <row r="13" spans="1:10">
      <c r="B13" s="210" t="s">
        <v>456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42.26953125" bestFit="1" customWidth="1"/>
    <col min="3" max="7" width="14.54296875" customWidth="1"/>
  </cols>
  <sheetData>
    <row r="1" spans="1:7" ht="6" customHeight="1"/>
    <row r="2" spans="1:7">
      <c r="A2" s="355" t="s">
        <v>28</v>
      </c>
      <c r="B2" s="355"/>
      <c r="C2" s="355"/>
      <c r="D2" s="355"/>
      <c r="E2" s="355"/>
      <c r="F2" s="355"/>
      <c r="G2" s="355"/>
    </row>
    <row r="4" spans="1:7">
      <c r="B4" s="9" t="s">
        <v>3</v>
      </c>
      <c r="C4" s="9"/>
      <c r="D4" s="9"/>
      <c r="E4" s="9"/>
      <c r="F4" s="9"/>
      <c r="G4" s="9"/>
    </row>
    <row r="6" spans="1:7">
      <c r="C6" s="241">
        <v>45199</v>
      </c>
      <c r="D6" s="241">
        <v>45107</v>
      </c>
      <c r="E6" s="241">
        <v>45016</v>
      </c>
      <c r="F6" s="241">
        <v>44926</v>
      </c>
      <c r="G6" s="241">
        <v>44834</v>
      </c>
    </row>
    <row r="7" spans="1:7">
      <c r="B7" s="11" t="s">
        <v>4</v>
      </c>
      <c r="C7" s="11"/>
      <c r="D7" s="11"/>
      <c r="E7" s="11"/>
      <c r="F7" s="11"/>
      <c r="G7" s="11"/>
    </row>
    <row r="8" spans="1:7">
      <c r="B8" s="13" t="s">
        <v>5</v>
      </c>
      <c r="C8" s="120">
        <v>6476</v>
      </c>
      <c r="D8" s="120">
        <v>6442</v>
      </c>
      <c r="E8" s="120">
        <v>6380</v>
      </c>
      <c r="F8" s="120">
        <v>6428</v>
      </c>
      <c r="G8" s="120">
        <v>5971</v>
      </c>
    </row>
    <row r="9" spans="1:7">
      <c r="B9" s="13" t="s">
        <v>6</v>
      </c>
      <c r="C9" s="120">
        <v>7126</v>
      </c>
      <c r="D9" s="120">
        <v>7092</v>
      </c>
      <c r="E9" s="120">
        <v>7030</v>
      </c>
      <c r="F9" s="120">
        <v>7078</v>
      </c>
      <c r="G9" s="120">
        <v>6621</v>
      </c>
    </row>
    <row r="10" spans="1:7">
      <c r="B10" s="13" t="s">
        <v>7</v>
      </c>
      <c r="C10" s="120">
        <v>8119</v>
      </c>
      <c r="D10" s="120">
        <v>8083</v>
      </c>
      <c r="E10" s="120">
        <v>8020</v>
      </c>
      <c r="F10" s="120">
        <v>7935</v>
      </c>
      <c r="G10" s="120">
        <v>7476</v>
      </c>
    </row>
    <row r="11" spans="1:7">
      <c r="B11" s="11" t="s">
        <v>8</v>
      </c>
      <c r="C11" s="11"/>
      <c r="D11" s="11"/>
      <c r="E11" s="11"/>
      <c r="F11" s="11"/>
      <c r="G11" s="11"/>
    </row>
    <row r="12" spans="1:7">
      <c r="B12" s="13" t="s">
        <v>8</v>
      </c>
      <c r="C12" s="116">
        <v>37539</v>
      </c>
      <c r="D12" s="116">
        <v>37733</v>
      </c>
      <c r="E12" s="116">
        <v>36513</v>
      </c>
      <c r="F12" s="116">
        <v>35923</v>
      </c>
      <c r="G12" s="116">
        <v>34572</v>
      </c>
    </row>
    <row r="13" spans="1:7">
      <c r="B13" s="11" t="s">
        <v>9</v>
      </c>
      <c r="C13" s="11"/>
      <c r="D13" s="11"/>
      <c r="E13" s="11"/>
      <c r="F13" s="11"/>
      <c r="G13" s="11"/>
    </row>
    <row r="14" spans="1:7">
      <c r="B14" s="13" t="s">
        <v>5</v>
      </c>
      <c r="C14" s="12">
        <v>0.18099999999999999</v>
      </c>
      <c r="D14" s="12">
        <v>0.17599999999999999</v>
      </c>
      <c r="E14" s="12">
        <v>0.17699999999999999</v>
      </c>
      <c r="F14" s="12">
        <v>0.17899999999999999</v>
      </c>
      <c r="G14" s="12">
        <v>0.182</v>
      </c>
    </row>
    <row r="15" spans="1:7">
      <c r="B15" s="13" t="s">
        <v>10</v>
      </c>
      <c r="C15" s="12">
        <v>0.19900000000000001</v>
      </c>
      <c r="D15" s="12">
        <v>0.19400000000000001</v>
      </c>
      <c r="E15" s="12">
        <v>0.19500000000000001</v>
      </c>
      <c r="F15" s="12">
        <v>0.19700000000000001</v>
      </c>
      <c r="G15" s="12">
        <v>0.20100000000000001</v>
      </c>
    </row>
    <row r="16" spans="1:7">
      <c r="B16" s="13" t="s">
        <v>9</v>
      </c>
      <c r="C16" s="12">
        <v>0.22500000000000001</v>
      </c>
      <c r="D16" s="12">
        <v>0.22</v>
      </c>
      <c r="E16" s="12">
        <v>0.222</v>
      </c>
      <c r="F16" s="12">
        <v>0.221</v>
      </c>
      <c r="G16" s="12">
        <v>0.22500000000000001</v>
      </c>
    </row>
    <row r="17" spans="2:9">
      <c r="B17" s="11" t="s">
        <v>11</v>
      </c>
      <c r="C17" s="11"/>
      <c r="D17" s="11"/>
      <c r="E17" s="11"/>
      <c r="F17" s="11"/>
      <c r="G17" s="11"/>
      <c r="I17" s="176"/>
    </row>
    <row r="18" spans="2:9">
      <c r="B18" s="13" t="s">
        <v>12</v>
      </c>
      <c r="C18" s="12">
        <v>2.5000000000000001E-2</v>
      </c>
      <c r="D18" s="12">
        <v>2.5000000000000001E-2</v>
      </c>
      <c r="E18" s="12">
        <v>2.5000000000000001E-2</v>
      </c>
      <c r="F18" s="12">
        <v>2.5000000000000001E-2</v>
      </c>
      <c r="G18" s="12">
        <v>2.5000000000000001E-2</v>
      </c>
    </row>
    <row r="19" spans="2:9">
      <c r="B19" s="13" t="s">
        <v>13</v>
      </c>
      <c r="C19" s="12">
        <v>2.5000000000000001E-2</v>
      </c>
      <c r="D19" s="12">
        <v>2.5000000000000001E-2</v>
      </c>
      <c r="E19" s="12">
        <v>2.5000000000000001E-2</v>
      </c>
      <c r="F19" s="12">
        <v>0.02</v>
      </c>
      <c r="G19" s="12">
        <v>1.4999999999999999E-2</v>
      </c>
    </row>
    <row r="20" spans="2:9">
      <c r="B20" s="13" t="s">
        <v>14</v>
      </c>
      <c r="C20" s="12">
        <v>0.03</v>
      </c>
      <c r="D20" s="12">
        <v>0.03</v>
      </c>
      <c r="E20" s="12">
        <v>0.03</v>
      </c>
      <c r="F20" s="12">
        <v>0.03</v>
      </c>
      <c r="G20" s="12">
        <v>0.03</v>
      </c>
    </row>
    <row r="21" spans="2:9">
      <c r="B21" s="13" t="s">
        <v>15</v>
      </c>
      <c r="C21" s="12">
        <v>0.08</v>
      </c>
      <c r="D21" s="12">
        <v>0.08</v>
      </c>
      <c r="E21" s="12">
        <v>0.08</v>
      </c>
      <c r="F21" s="12">
        <v>7.4999999999999997E-2</v>
      </c>
      <c r="G21" s="12">
        <v>7.0000000000000007E-2</v>
      </c>
    </row>
    <row r="22" spans="2:9">
      <c r="B22" s="13" t="s">
        <v>16</v>
      </c>
      <c r="C22" s="175">
        <v>4.8000000000000001E-2</v>
      </c>
      <c r="D22" s="175">
        <v>4.5999999999999999E-2</v>
      </c>
      <c r="E22" s="175">
        <v>0.05</v>
      </c>
      <c r="F22" s="175">
        <v>5.8999999999999997E-2</v>
      </c>
      <c r="G22" s="175">
        <v>5.8000000000000003E-2</v>
      </c>
    </row>
    <row r="23" spans="2:9">
      <c r="B23" s="11" t="s">
        <v>17</v>
      </c>
      <c r="C23" s="11"/>
      <c r="D23" s="11"/>
      <c r="E23" s="11"/>
      <c r="F23" s="11"/>
      <c r="G23" s="11"/>
    </row>
    <row r="24" spans="2:9">
      <c r="B24" s="13" t="s">
        <v>18</v>
      </c>
      <c r="C24" s="354">
        <v>98856</v>
      </c>
      <c r="D24" s="120">
        <v>99148</v>
      </c>
      <c r="E24" s="120">
        <v>96531</v>
      </c>
      <c r="F24" s="120">
        <v>93218</v>
      </c>
      <c r="G24" s="120">
        <v>91214</v>
      </c>
    </row>
    <row r="25" spans="2:9">
      <c r="B25" s="13" t="s">
        <v>40</v>
      </c>
      <c r="C25" s="353">
        <v>7.1999999999999995E-2</v>
      </c>
      <c r="D25" s="175">
        <v>7.3999999999999996E-2</v>
      </c>
      <c r="E25" s="175">
        <v>7.3999999999999996E-2</v>
      </c>
      <c r="F25" s="175">
        <v>7.5999999999999998E-2</v>
      </c>
      <c r="G25" s="175">
        <v>7.5999999999999998E-2</v>
      </c>
    </row>
    <row r="26" spans="2:9">
      <c r="B26" s="11" t="s">
        <v>19</v>
      </c>
      <c r="C26" s="11"/>
      <c r="D26" s="11"/>
      <c r="E26" s="11"/>
      <c r="F26" s="11"/>
      <c r="G26" s="11"/>
    </row>
    <row r="27" spans="2:9">
      <c r="B27" s="13" t="s">
        <v>20</v>
      </c>
      <c r="C27" s="120">
        <v>11685</v>
      </c>
      <c r="D27" s="120">
        <v>12725</v>
      </c>
      <c r="E27" s="120">
        <v>11365</v>
      </c>
      <c r="F27" s="120">
        <v>10660</v>
      </c>
      <c r="G27" s="120">
        <v>10494</v>
      </c>
    </row>
    <row r="28" spans="2:9">
      <c r="B28" s="13" t="s">
        <v>21</v>
      </c>
      <c r="C28" s="120">
        <v>6654</v>
      </c>
      <c r="D28" s="120">
        <v>6964</v>
      </c>
      <c r="E28" s="120">
        <v>6408</v>
      </c>
      <c r="F28" s="120">
        <v>5772</v>
      </c>
      <c r="G28" s="120">
        <v>6909</v>
      </c>
    </row>
    <row r="29" spans="2:9">
      <c r="B29" s="13" t="s">
        <v>22</v>
      </c>
      <c r="C29" s="174">
        <v>1.76</v>
      </c>
      <c r="D29" s="174">
        <v>1.83</v>
      </c>
      <c r="E29" s="174">
        <v>1.77</v>
      </c>
      <c r="F29" s="174">
        <v>1.85</v>
      </c>
      <c r="G29" s="174">
        <v>1.52</v>
      </c>
    </row>
    <row r="30" spans="2:9">
      <c r="B30" s="11" t="s">
        <v>23</v>
      </c>
      <c r="C30" s="11"/>
      <c r="D30" s="11"/>
      <c r="E30" s="11"/>
      <c r="F30" s="11"/>
      <c r="G30" s="11"/>
    </row>
    <row r="31" spans="2:9">
      <c r="B31" s="13" t="s">
        <v>24</v>
      </c>
      <c r="C31" s="120">
        <v>77284</v>
      </c>
      <c r="D31" s="120">
        <v>79571</v>
      </c>
      <c r="E31" s="120">
        <v>74178</v>
      </c>
      <c r="F31" s="120">
        <v>73637</v>
      </c>
      <c r="G31" s="120">
        <v>71739</v>
      </c>
    </row>
    <row r="32" spans="2:9">
      <c r="B32" s="13" t="s">
        <v>25</v>
      </c>
      <c r="C32" s="120">
        <v>62786</v>
      </c>
      <c r="D32" s="120">
        <v>62902</v>
      </c>
      <c r="E32" s="120">
        <v>61523</v>
      </c>
      <c r="F32" s="120">
        <v>59730</v>
      </c>
      <c r="G32" s="120">
        <v>57167</v>
      </c>
    </row>
    <row r="33" spans="2:7">
      <c r="B33" s="13" t="s">
        <v>26</v>
      </c>
      <c r="C33" s="174">
        <v>1.23</v>
      </c>
      <c r="D33" s="174">
        <v>1.27</v>
      </c>
      <c r="E33" s="174">
        <v>1.21</v>
      </c>
      <c r="F33" s="174">
        <v>1.23</v>
      </c>
      <c r="G33" s="174">
        <v>1.25</v>
      </c>
    </row>
    <row r="34" spans="2:7">
      <c r="D34" s="237"/>
      <c r="E34" s="352"/>
      <c r="F34" s="352"/>
      <c r="G34" s="352"/>
    </row>
    <row r="35" spans="2:7">
      <c r="B35" s="210" t="s">
        <v>456</v>
      </c>
      <c r="C35" s="210"/>
      <c r="D35" s="352"/>
      <c r="E35" s="352"/>
      <c r="F35" s="352"/>
      <c r="G35" s="352"/>
    </row>
    <row r="36" spans="2:7">
      <c r="D36" s="352"/>
      <c r="E36" s="352"/>
      <c r="F36" s="352"/>
      <c r="G36" s="352"/>
    </row>
    <row r="37" spans="2:7">
      <c r="D37" s="148"/>
    </row>
    <row r="38" spans="2:7">
      <c r="D38" s="148"/>
      <c r="E38" s="148"/>
      <c r="F38" s="148"/>
      <c r="G38" s="148"/>
    </row>
    <row r="39" spans="2:7">
      <c r="D39" s="176"/>
      <c r="E39" s="176"/>
      <c r="F39" s="176"/>
      <c r="G39" s="176"/>
    </row>
    <row r="40" spans="2:7">
      <c r="D40" s="176"/>
      <c r="E40" s="176"/>
      <c r="F40" s="176"/>
      <c r="G40" s="176"/>
    </row>
    <row r="46" spans="2:7">
      <c r="D46" s="352"/>
    </row>
  </sheetData>
  <mergeCells count="1">
    <mergeCell ref="A2:G2"/>
  </mergeCells>
  <hyperlinks>
    <hyperlink ref="A2:F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55.26953125" bestFit="1" customWidth="1"/>
    <col min="3" max="3" width="8" bestFit="1" customWidth="1"/>
    <col min="4" max="4" width="9.7265625" bestFit="1" customWidth="1"/>
    <col min="5" max="5" width="7.26953125" bestFit="1" customWidth="1"/>
    <col min="6" max="6" width="8.26953125" bestFit="1" customWidth="1"/>
    <col min="7" max="7" width="16.453125" customWidth="1"/>
    <col min="8" max="8" width="16.54296875" customWidth="1"/>
  </cols>
  <sheetData>
    <row r="1" spans="1:9" ht="6" customHeight="1"/>
    <row r="2" spans="1:9">
      <c r="A2" s="355" t="s">
        <v>28</v>
      </c>
      <c r="B2" s="355"/>
      <c r="C2" s="355"/>
      <c r="D2" s="355"/>
    </row>
    <row r="5" spans="1:9">
      <c r="B5" s="386" t="s">
        <v>556</v>
      </c>
      <c r="C5" s="386"/>
      <c r="D5" s="386"/>
      <c r="E5" s="386"/>
      <c r="F5" s="386"/>
      <c r="G5" s="386"/>
      <c r="H5" s="386"/>
      <c r="I5" s="386"/>
    </row>
    <row r="7" spans="1:9" ht="29">
      <c r="B7" s="310" t="s">
        <v>584</v>
      </c>
      <c r="C7" s="311" t="s">
        <v>547</v>
      </c>
      <c r="D7" s="311" t="s">
        <v>548</v>
      </c>
      <c r="E7" s="311" t="s">
        <v>549</v>
      </c>
      <c r="F7" s="311" t="s">
        <v>550</v>
      </c>
      <c r="G7" s="338" t="s">
        <v>551</v>
      </c>
      <c r="H7" s="330" t="s">
        <v>552</v>
      </c>
      <c r="I7" s="331" t="s">
        <v>326</v>
      </c>
    </row>
    <row r="8" spans="1:9">
      <c r="B8" t="s">
        <v>553</v>
      </c>
      <c r="C8" s="297">
        <v>50860</v>
      </c>
      <c r="D8" s="297">
        <v>3573</v>
      </c>
      <c r="E8" s="297">
        <v>638</v>
      </c>
      <c r="F8" s="297">
        <v>428</v>
      </c>
      <c r="G8" s="297">
        <v>181</v>
      </c>
      <c r="H8" s="297">
        <v>93</v>
      </c>
      <c r="I8" s="297">
        <v>55773</v>
      </c>
    </row>
    <row r="9" spans="1:9">
      <c r="B9" t="s">
        <v>554</v>
      </c>
      <c r="C9" s="297">
        <v>13250</v>
      </c>
      <c r="D9" s="297">
        <v>10164</v>
      </c>
      <c r="E9" s="297">
        <v>1854</v>
      </c>
      <c r="F9" s="297">
        <v>428</v>
      </c>
      <c r="G9" s="297">
        <v>942</v>
      </c>
      <c r="H9" s="297">
        <v>248</v>
      </c>
      <c r="I9" s="297">
        <v>26886</v>
      </c>
    </row>
    <row r="10" spans="1:9">
      <c r="B10" s="121" t="s">
        <v>555</v>
      </c>
      <c r="C10" s="302">
        <v>64110</v>
      </c>
      <c r="D10" s="302">
        <v>13737</v>
      </c>
      <c r="E10" s="302">
        <v>2492</v>
      </c>
      <c r="F10" s="302">
        <v>856</v>
      </c>
      <c r="G10" s="302">
        <v>1123</v>
      </c>
      <c r="H10" s="302">
        <v>341</v>
      </c>
      <c r="I10" s="302">
        <v>82659</v>
      </c>
    </row>
    <row r="13" spans="1:9">
      <c r="B13" s="387" t="s">
        <v>559</v>
      </c>
      <c r="C13" s="387"/>
      <c r="D13" s="387"/>
      <c r="E13" s="387"/>
      <c r="F13" s="387"/>
      <c r="G13" s="387"/>
    </row>
    <row r="14" spans="1:9">
      <c r="B14" s="48" t="s">
        <v>584</v>
      </c>
      <c r="C14" s="256" t="s">
        <v>560</v>
      </c>
      <c r="D14" s="256" t="s">
        <v>561</v>
      </c>
      <c r="E14" s="256" t="s">
        <v>571</v>
      </c>
      <c r="F14" s="256" t="s">
        <v>562</v>
      </c>
      <c r="G14" s="256" t="s">
        <v>563</v>
      </c>
      <c r="H14" s="256" t="s">
        <v>326</v>
      </c>
    </row>
    <row r="15" spans="1:9">
      <c r="B15" t="s">
        <v>564</v>
      </c>
      <c r="C15" s="321">
        <v>1662</v>
      </c>
      <c r="D15" s="321">
        <v>788</v>
      </c>
      <c r="E15" s="321">
        <v>88</v>
      </c>
      <c r="F15" s="321"/>
      <c r="G15" s="321"/>
      <c r="H15" s="321">
        <v>2538</v>
      </c>
    </row>
    <row r="16" spans="1:9">
      <c r="B16" t="s">
        <v>565</v>
      </c>
      <c r="C16" s="261">
        <v>5830</v>
      </c>
      <c r="D16" s="261">
        <v>687</v>
      </c>
      <c r="E16" s="261"/>
      <c r="F16" s="261">
        <v>111</v>
      </c>
      <c r="G16" s="261"/>
      <c r="H16" s="321">
        <v>6628</v>
      </c>
    </row>
    <row r="17" spans="2:8">
      <c r="B17" t="s">
        <v>566</v>
      </c>
      <c r="C17" s="261">
        <v>1749</v>
      </c>
      <c r="D17" s="261">
        <v>98</v>
      </c>
      <c r="E17" s="261"/>
      <c r="F17" s="261"/>
      <c r="G17" s="261"/>
      <c r="H17" s="321">
        <v>1847</v>
      </c>
    </row>
    <row r="18" spans="2:8">
      <c r="B18" s="121" t="s">
        <v>567</v>
      </c>
      <c r="C18" s="332">
        <v>9241</v>
      </c>
      <c r="D18" s="332">
        <v>1573</v>
      </c>
      <c r="E18" s="332">
        <v>88</v>
      </c>
      <c r="F18" s="332">
        <v>111</v>
      </c>
      <c r="G18" s="332">
        <v>0</v>
      </c>
      <c r="H18" s="260">
        <v>11013</v>
      </c>
    </row>
    <row r="21" spans="2:8">
      <c r="B21" s="210" t="s">
        <v>456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55.453125" bestFit="1" customWidth="1"/>
    <col min="3" max="3" width="14.7265625" bestFit="1" customWidth="1"/>
  </cols>
  <sheetData>
    <row r="1" spans="1:3" ht="6" customHeight="1"/>
    <row r="2" spans="1:3">
      <c r="A2" s="355" t="s">
        <v>28</v>
      </c>
      <c r="B2" s="355"/>
      <c r="C2" s="355"/>
    </row>
    <row r="4" spans="1:3">
      <c r="B4" s="9" t="s">
        <v>94</v>
      </c>
    </row>
    <row r="5" spans="1:3">
      <c r="C5" s="39" t="s">
        <v>43</v>
      </c>
    </row>
    <row r="6" spans="1:3">
      <c r="B6" s="40" t="s">
        <v>575</v>
      </c>
      <c r="C6" s="10">
        <v>1030</v>
      </c>
    </row>
    <row r="7" spans="1:3">
      <c r="B7" s="137" t="s">
        <v>95</v>
      </c>
      <c r="C7" s="138">
        <v>136</v>
      </c>
    </row>
    <row r="8" spans="1:3">
      <c r="B8" s="137" t="s">
        <v>96</v>
      </c>
      <c r="C8" s="138">
        <v>-78</v>
      </c>
    </row>
    <row r="9" spans="1:3">
      <c r="B9" s="137" t="s">
        <v>97</v>
      </c>
      <c r="C9" s="138">
        <v>-19</v>
      </c>
    </row>
    <row r="10" spans="1:3">
      <c r="B10" s="137" t="s">
        <v>98</v>
      </c>
      <c r="C10" s="138">
        <v>7</v>
      </c>
    </row>
    <row r="11" spans="1:3">
      <c r="B11" s="40" t="s">
        <v>592</v>
      </c>
      <c r="C11" s="10">
        <v>1076</v>
      </c>
    </row>
    <row r="14" spans="1:3">
      <c r="B14" s="210" t="s">
        <v>456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>
      <selection activeCell="A2" sqref="A2:D2"/>
    </sheetView>
  </sheetViews>
  <sheetFormatPr baseColWidth="10" defaultColWidth="9.26953125" defaultRowHeight="14.5"/>
  <cols>
    <col min="1" max="1" width="3" style="131" customWidth="1"/>
    <col min="2" max="2" width="35.7265625" style="131" bestFit="1" customWidth="1"/>
    <col min="3" max="4" width="15.26953125" style="131" bestFit="1" customWidth="1"/>
    <col min="5" max="5" width="15.54296875" style="131" bestFit="1" customWidth="1"/>
    <col min="6" max="6" width="7.453125" style="131" bestFit="1" customWidth="1"/>
    <col min="7" max="7" width="15.26953125" style="131" bestFit="1" customWidth="1"/>
    <col min="8" max="8" width="8" style="131" bestFit="1" customWidth="1"/>
    <col min="9" max="9" width="12.54296875" style="131" bestFit="1" customWidth="1"/>
    <col min="10" max="10" width="9.26953125" style="131" bestFit="1" customWidth="1"/>
    <col min="11" max="11" width="15.26953125" style="131" bestFit="1" customWidth="1"/>
    <col min="12" max="12" width="12.26953125" style="131" bestFit="1" customWidth="1"/>
    <col min="13" max="13" width="12.54296875" style="131" bestFit="1" customWidth="1"/>
    <col min="14" max="16384" width="9.26953125" style="131"/>
  </cols>
  <sheetData>
    <row r="1" spans="1:13" ht="6" customHeight="1"/>
    <row r="2" spans="1:13">
      <c r="A2" s="355" t="s">
        <v>28</v>
      </c>
      <c r="B2" s="355"/>
      <c r="C2" s="355"/>
      <c r="D2" s="355"/>
    </row>
    <row r="4" spans="1:13">
      <c r="B4" s="41" t="s">
        <v>100</v>
      </c>
    </row>
    <row r="5" spans="1:13" ht="30.75" customHeight="1">
      <c r="B5" s="42" t="s">
        <v>101</v>
      </c>
      <c r="C5" s="43" t="s">
        <v>102</v>
      </c>
      <c r="D5" s="44" t="s">
        <v>103</v>
      </c>
      <c r="E5" s="44" t="s">
        <v>104</v>
      </c>
      <c r="F5" s="44" t="s">
        <v>105</v>
      </c>
      <c r="G5" s="44" t="s">
        <v>106</v>
      </c>
      <c r="H5" s="44" t="s">
        <v>107</v>
      </c>
      <c r="I5" s="44" t="s">
        <v>108</v>
      </c>
      <c r="J5" s="44" t="s">
        <v>109</v>
      </c>
      <c r="K5" s="44" t="s">
        <v>8</v>
      </c>
      <c r="L5" s="44" t="s">
        <v>110</v>
      </c>
      <c r="M5" s="44" t="s">
        <v>111</v>
      </c>
    </row>
    <row r="6" spans="1:13" ht="15" customHeight="1">
      <c r="B6" s="219" t="s">
        <v>112</v>
      </c>
      <c r="C6" s="236"/>
      <c r="D6" s="226"/>
      <c r="E6" s="226"/>
      <c r="F6" s="226"/>
      <c r="G6" s="226"/>
      <c r="H6" s="226"/>
      <c r="I6" s="226"/>
      <c r="J6" s="226"/>
      <c r="K6" s="226"/>
      <c r="L6" s="226"/>
      <c r="M6" s="220"/>
    </row>
    <row r="7" spans="1:13" ht="15" customHeight="1">
      <c r="B7" s="45"/>
      <c r="C7" s="134" t="s">
        <v>119</v>
      </c>
      <c r="D7" s="225">
        <v>0</v>
      </c>
      <c r="E7" s="216">
        <v>0</v>
      </c>
      <c r="F7" s="230"/>
      <c r="G7" s="216">
        <v>0</v>
      </c>
      <c r="H7" s="237"/>
      <c r="I7" s="216">
        <v>0</v>
      </c>
      <c r="J7" s="237"/>
      <c r="K7" s="216">
        <v>0</v>
      </c>
      <c r="L7" s="237"/>
      <c r="M7" s="216">
        <v>0</v>
      </c>
    </row>
    <row r="8" spans="1:13">
      <c r="B8" s="45"/>
      <c r="C8" s="134" t="s">
        <v>113</v>
      </c>
      <c r="D8" s="225">
        <v>27348</v>
      </c>
      <c r="E8" s="216">
        <v>3068</v>
      </c>
      <c r="F8" s="269">
        <v>0.98915890691449293</v>
      </c>
      <c r="G8" s="216">
        <v>30382</v>
      </c>
      <c r="H8" s="237">
        <v>2.104905991566671E-3</v>
      </c>
      <c r="I8" s="216">
        <v>14882</v>
      </c>
      <c r="J8" s="237">
        <v>0.1965694449671897</v>
      </c>
      <c r="K8" s="216">
        <v>2886</v>
      </c>
      <c r="L8" s="237">
        <v>9.499796617003986E-2</v>
      </c>
      <c r="M8" s="228">
        <v>13</v>
      </c>
    </row>
    <row r="9" spans="1:13">
      <c r="B9" s="45"/>
      <c r="C9" s="134" t="s">
        <v>480</v>
      </c>
      <c r="D9" s="225">
        <v>15370</v>
      </c>
      <c r="E9" s="216">
        <v>307</v>
      </c>
      <c r="F9" s="269">
        <v>0.95368429740128979</v>
      </c>
      <c r="G9" s="216">
        <v>15663</v>
      </c>
      <c r="H9" s="237">
        <v>3.3382745289235851E-3</v>
      </c>
      <c r="I9" s="216">
        <v>6069</v>
      </c>
      <c r="J9" s="237">
        <v>0.2198936197029106</v>
      </c>
      <c r="K9" s="216">
        <v>2321</v>
      </c>
      <c r="L9" s="237">
        <v>0.1481511998450982</v>
      </c>
      <c r="M9" s="228">
        <v>12</v>
      </c>
    </row>
    <row r="10" spans="1:13">
      <c r="B10" s="45"/>
      <c r="C10" s="134" t="s">
        <v>481</v>
      </c>
      <c r="D10" s="225">
        <v>3213</v>
      </c>
      <c r="E10" s="216">
        <v>74</v>
      </c>
      <c r="F10" s="269">
        <v>0.98375559191419848</v>
      </c>
      <c r="G10" s="216">
        <v>3286</v>
      </c>
      <c r="H10" s="237">
        <v>5.9813805295688537E-3</v>
      </c>
      <c r="I10" s="216">
        <v>1272</v>
      </c>
      <c r="J10" s="237">
        <v>0.226573401440582</v>
      </c>
      <c r="K10" s="216">
        <v>759</v>
      </c>
      <c r="L10" s="237">
        <v>0.23093818439411129</v>
      </c>
      <c r="M10" s="228">
        <v>4</v>
      </c>
    </row>
    <row r="11" spans="1:13">
      <c r="B11" s="45"/>
      <c r="C11" s="134" t="s">
        <v>114</v>
      </c>
      <c r="D11" s="225">
        <v>4722</v>
      </c>
      <c r="E11" s="216">
        <v>238</v>
      </c>
      <c r="F11" s="269">
        <v>0.97204520481799894</v>
      </c>
      <c r="G11" s="216">
        <v>4954</v>
      </c>
      <c r="H11" s="237">
        <v>1.3699636843687409E-2</v>
      </c>
      <c r="I11" s="216">
        <v>1882</v>
      </c>
      <c r="J11" s="237">
        <v>0.21755441111815471</v>
      </c>
      <c r="K11" s="216">
        <v>1885</v>
      </c>
      <c r="L11" s="237">
        <v>0.38047166709912073</v>
      </c>
      <c r="M11" s="228">
        <v>15</v>
      </c>
    </row>
    <row r="12" spans="1:13">
      <c r="B12" s="45"/>
      <c r="C12" s="134" t="s">
        <v>115</v>
      </c>
      <c r="D12" s="225">
        <v>3157</v>
      </c>
      <c r="E12" s="216">
        <v>146</v>
      </c>
      <c r="F12" s="269">
        <v>0.98188045140877001</v>
      </c>
      <c r="G12" s="216">
        <v>3300</v>
      </c>
      <c r="H12" s="237">
        <v>4.747309108854323E-2</v>
      </c>
      <c r="I12" s="216">
        <v>994</v>
      </c>
      <c r="J12" s="237">
        <v>0.2076470786657941</v>
      </c>
      <c r="K12" s="216">
        <v>2464</v>
      </c>
      <c r="L12" s="237">
        <v>0.74658026202861216</v>
      </c>
      <c r="M12" s="228">
        <v>33</v>
      </c>
    </row>
    <row r="13" spans="1:13">
      <c r="B13" s="45"/>
      <c r="C13" s="134" t="s">
        <v>116</v>
      </c>
      <c r="D13" s="225">
        <v>983</v>
      </c>
      <c r="E13" s="216">
        <v>9</v>
      </c>
      <c r="F13" s="269">
        <v>0.96230074179121705</v>
      </c>
      <c r="G13" s="216">
        <v>992</v>
      </c>
      <c r="H13" s="237">
        <v>0.2035781000401308</v>
      </c>
      <c r="I13" s="216">
        <v>324</v>
      </c>
      <c r="J13" s="237">
        <v>0.21442261423442899</v>
      </c>
      <c r="K13" s="216">
        <v>1268</v>
      </c>
      <c r="L13" s="237">
        <v>1.277920085248057</v>
      </c>
      <c r="M13" s="228">
        <v>43</v>
      </c>
    </row>
    <row r="14" spans="1:13">
      <c r="B14" s="45"/>
      <c r="C14" s="134" t="s">
        <v>558</v>
      </c>
      <c r="D14" s="225">
        <v>203</v>
      </c>
      <c r="E14" s="216">
        <v>1</v>
      </c>
      <c r="F14" s="270">
        <v>1</v>
      </c>
      <c r="G14" s="216">
        <v>204</v>
      </c>
      <c r="H14" s="237">
        <v>1</v>
      </c>
      <c r="I14" s="216">
        <v>74</v>
      </c>
      <c r="J14" s="237">
        <v>0.2390215550089668</v>
      </c>
      <c r="K14" s="216">
        <v>337</v>
      </c>
      <c r="L14" s="237">
        <v>1.655703327646906</v>
      </c>
      <c r="M14" s="228">
        <v>49</v>
      </c>
    </row>
    <row r="15" spans="1:13">
      <c r="B15" s="46" t="s">
        <v>112</v>
      </c>
      <c r="C15" s="46" t="s">
        <v>117</v>
      </c>
      <c r="D15" s="217">
        <v>54996</v>
      </c>
      <c r="E15" s="199">
        <v>3844</v>
      </c>
      <c r="F15" s="271">
        <v>0.98481769769366467</v>
      </c>
      <c r="G15" s="199">
        <v>58781</v>
      </c>
      <c r="H15" s="218">
        <v>1.303282075275825E-2</v>
      </c>
      <c r="I15" s="233">
        <v>25497</v>
      </c>
      <c r="J15" s="218">
        <v>0.20730076866997449</v>
      </c>
      <c r="K15" s="233">
        <v>11919</v>
      </c>
      <c r="L15" s="221">
        <v>0.20277016685714941</v>
      </c>
      <c r="M15" s="234">
        <v>168</v>
      </c>
    </row>
    <row r="16" spans="1:13">
      <c r="B16" s="227" t="s">
        <v>118</v>
      </c>
      <c r="C16" s="232"/>
      <c r="D16" s="231"/>
      <c r="E16" s="231"/>
      <c r="F16" s="272"/>
      <c r="G16" s="231"/>
      <c r="H16" s="235"/>
      <c r="I16" s="238"/>
      <c r="J16" s="235"/>
      <c r="K16" s="238"/>
      <c r="L16" s="235"/>
      <c r="M16" s="239"/>
    </row>
    <row r="17" spans="2:13">
      <c r="B17" s="45"/>
      <c r="C17" s="133" t="s">
        <v>119</v>
      </c>
      <c r="D17" s="225">
        <v>16</v>
      </c>
      <c r="E17" s="216">
        <v>86</v>
      </c>
      <c r="F17" s="230">
        <v>0.8321015829027798</v>
      </c>
      <c r="G17" s="216">
        <v>88</v>
      </c>
      <c r="H17" s="237">
        <v>1.194669903348586E-3</v>
      </c>
      <c r="I17" s="216">
        <v>1285</v>
      </c>
      <c r="J17" s="237">
        <v>0.52196035305487565</v>
      </c>
      <c r="K17" s="216">
        <v>13</v>
      </c>
      <c r="L17" s="237">
        <v>0.14682418409448469</v>
      </c>
      <c r="M17" s="216">
        <v>0</v>
      </c>
    </row>
    <row r="18" spans="2:13">
      <c r="B18" s="45"/>
      <c r="C18" s="134" t="s">
        <v>113</v>
      </c>
      <c r="D18" s="225">
        <v>12</v>
      </c>
      <c r="E18" s="216">
        <v>71</v>
      </c>
      <c r="F18" s="269">
        <v>0.7731180762506541</v>
      </c>
      <c r="G18" s="216">
        <v>68</v>
      </c>
      <c r="H18" s="237">
        <v>1.9718464128912249E-3</v>
      </c>
      <c r="I18" s="216">
        <v>391</v>
      </c>
      <c r="J18" s="237">
        <v>0.37459237847492521</v>
      </c>
      <c r="K18" s="216">
        <v>11</v>
      </c>
      <c r="L18" s="237">
        <v>0.1588348999901337</v>
      </c>
      <c r="M18" s="228">
        <v>0</v>
      </c>
    </row>
    <row r="19" spans="2:13">
      <c r="B19" s="45"/>
      <c r="C19" s="134" t="s">
        <v>480</v>
      </c>
      <c r="D19" s="225">
        <v>54</v>
      </c>
      <c r="E19" s="216">
        <v>151</v>
      </c>
      <c r="F19" s="269">
        <v>0.86799701938495233</v>
      </c>
      <c r="G19" s="216">
        <v>185</v>
      </c>
      <c r="H19" s="237">
        <v>3.526206067097552E-3</v>
      </c>
      <c r="I19" s="216">
        <v>2895</v>
      </c>
      <c r="J19" s="237">
        <v>0.63722201902422748</v>
      </c>
      <c r="K19" s="216">
        <v>70</v>
      </c>
      <c r="L19" s="237">
        <v>0.37900578817055802</v>
      </c>
      <c r="M19" s="228">
        <v>0</v>
      </c>
    </row>
    <row r="20" spans="2:13">
      <c r="B20" s="45"/>
      <c r="C20" s="134" t="s">
        <v>481</v>
      </c>
      <c r="D20" s="225">
        <v>32</v>
      </c>
      <c r="E20" s="216">
        <v>54</v>
      </c>
      <c r="F20" s="269">
        <v>0.81848431792961041</v>
      </c>
      <c r="G20" s="216">
        <v>75</v>
      </c>
      <c r="H20" s="237">
        <v>6.2425309610207686E-3</v>
      </c>
      <c r="I20" s="216">
        <v>928</v>
      </c>
      <c r="J20" s="237">
        <v>0.57336697945150128</v>
      </c>
      <c r="K20" s="216">
        <v>37</v>
      </c>
      <c r="L20" s="237">
        <v>0.48597972453021171</v>
      </c>
      <c r="M20" s="228">
        <v>0</v>
      </c>
    </row>
    <row r="21" spans="2:13">
      <c r="B21" s="45"/>
      <c r="C21" s="134" t="s">
        <v>114</v>
      </c>
      <c r="D21" s="225">
        <v>70</v>
      </c>
      <c r="E21" s="216">
        <v>54</v>
      </c>
      <c r="F21" s="269">
        <v>0.82406494195487578</v>
      </c>
      <c r="G21" s="216">
        <v>114</v>
      </c>
      <c r="H21" s="237">
        <v>1.272037664128352E-2</v>
      </c>
      <c r="I21" s="216">
        <v>1923</v>
      </c>
      <c r="J21" s="237">
        <v>0.68169689986545412</v>
      </c>
      <c r="K21" s="216">
        <v>89</v>
      </c>
      <c r="L21" s="237">
        <v>0.78119281226368253</v>
      </c>
      <c r="M21" s="228">
        <v>1</v>
      </c>
    </row>
    <row r="22" spans="2:13">
      <c r="B22" s="45"/>
      <c r="C22" s="134" t="s">
        <v>115</v>
      </c>
      <c r="D22" s="225">
        <v>32</v>
      </c>
      <c r="E22" s="216">
        <v>3</v>
      </c>
      <c r="F22" s="269">
        <v>0.93398094132908083</v>
      </c>
      <c r="G22" s="216">
        <v>34</v>
      </c>
      <c r="H22" s="237">
        <v>4.4050667216290862E-2</v>
      </c>
      <c r="I22" s="216">
        <v>1440</v>
      </c>
      <c r="J22" s="237">
        <v>0.71351035433979237</v>
      </c>
      <c r="K22" s="216">
        <v>37</v>
      </c>
      <c r="L22" s="237">
        <v>1.0940087841107611</v>
      </c>
      <c r="M22" s="228">
        <v>1</v>
      </c>
    </row>
    <row r="23" spans="2:13">
      <c r="B23" s="45"/>
      <c r="C23" s="134" t="s">
        <v>116</v>
      </c>
      <c r="D23" s="225">
        <v>23</v>
      </c>
      <c r="E23" s="216">
        <v>0</v>
      </c>
      <c r="F23" s="269">
        <v>1</v>
      </c>
      <c r="G23" s="216">
        <v>23</v>
      </c>
      <c r="H23" s="237">
        <v>0.19075985362468889</v>
      </c>
      <c r="I23" s="216">
        <v>931</v>
      </c>
      <c r="J23" s="237">
        <v>0.4728034667099108</v>
      </c>
      <c r="K23" s="216">
        <v>25</v>
      </c>
      <c r="L23" s="237">
        <v>1.066946615184825</v>
      </c>
      <c r="M23" s="228">
        <v>3</v>
      </c>
    </row>
    <row r="24" spans="2:13">
      <c r="B24" s="45"/>
      <c r="C24" s="134" t="s">
        <v>558</v>
      </c>
      <c r="D24" s="225">
        <v>5</v>
      </c>
      <c r="E24" s="216">
        <v>0</v>
      </c>
      <c r="F24" s="270">
        <v>1</v>
      </c>
      <c r="G24" s="216">
        <v>5</v>
      </c>
      <c r="H24" s="237">
        <v>1</v>
      </c>
      <c r="I24" s="216">
        <v>79</v>
      </c>
      <c r="J24" s="237">
        <v>0.79226357346277609</v>
      </c>
      <c r="K24" s="216">
        <v>39</v>
      </c>
      <c r="L24" s="237">
        <v>8.2207412918567115</v>
      </c>
      <c r="M24" s="228">
        <v>4</v>
      </c>
    </row>
    <row r="25" spans="2:13">
      <c r="B25" s="46" t="s">
        <v>118</v>
      </c>
      <c r="C25" s="46" t="s">
        <v>117</v>
      </c>
      <c r="D25" s="217">
        <v>243</v>
      </c>
      <c r="E25" s="199">
        <v>418</v>
      </c>
      <c r="F25" s="271">
        <v>0.83300829473461857</v>
      </c>
      <c r="G25" s="199">
        <v>592</v>
      </c>
      <c r="H25" s="218">
        <v>2.2732856574785042E-2</v>
      </c>
      <c r="I25" s="233">
        <v>9872</v>
      </c>
      <c r="J25" s="218">
        <v>0.58980078456711704</v>
      </c>
      <c r="K25" s="233">
        <v>320</v>
      </c>
      <c r="L25" s="218">
        <v>0.54129380939048033</v>
      </c>
      <c r="M25" s="234">
        <v>9</v>
      </c>
    </row>
    <row r="26" spans="2:13">
      <c r="B26" s="219" t="s">
        <v>120</v>
      </c>
      <c r="C26" s="232"/>
      <c r="D26" s="231"/>
      <c r="E26" s="231"/>
      <c r="F26" s="272"/>
      <c r="G26" s="231"/>
      <c r="H26" s="235"/>
      <c r="I26" s="238"/>
      <c r="J26" s="235"/>
      <c r="K26" s="238"/>
      <c r="L26" s="235"/>
      <c r="M26" s="239"/>
    </row>
    <row r="27" spans="2:13">
      <c r="B27" s="45"/>
      <c r="C27" s="133" t="s">
        <v>119</v>
      </c>
      <c r="D27" s="225">
        <v>0</v>
      </c>
      <c r="E27" s="216">
        <v>0</v>
      </c>
      <c r="F27" s="230"/>
      <c r="G27" s="216">
        <v>0</v>
      </c>
      <c r="H27" s="237"/>
      <c r="I27" s="216">
        <v>0</v>
      </c>
      <c r="J27" s="237"/>
      <c r="K27" s="216">
        <v>0</v>
      </c>
      <c r="L27" s="237"/>
      <c r="M27" s="216">
        <v>0</v>
      </c>
    </row>
    <row r="28" spans="2:13">
      <c r="B28" s="45"/>
      <c r="C28" s="134" t="s">
        <v>113</v>
      </c>
      <c r="D28" s="225">
        <v>100</v>
      </c>
      <c r="E28" s="216">
        <v>2</v>
      </c>
      <c r="F28" s="269">
        <v>0.75000025418981064</v>
      </c>
      <c r="G28" s="216">
        <v>101</v>
      </c>
      <c r="H28" s="237">
        <v>2.0857208527777682E-3</v>
      </c>
      <c r="I28" s="216">
        <v>16</v>
      </c>
      <c r="J28" s="237">
        <v>0.45</v>
      </c>
      <c r="K28" s="216">
        <v>29</v>
      </c>
      <c r="L28" s="237">
        <v>0.29064373598852022</v>
      </c>
      <c r="M28" s="216">
        <v>0</v>
      </c>
    </row>
    <row r="29" spans="2:13">
      <c r="B29" s="45"/>
      <c r="C29" s="134" t="s">
        <v>480</v>
      </c>
      <c r="D29" s="225">
        <v>810</v>
      </c>
      <c r="E29" s="216">
        <v>7</v>
      </c>
      <c r="F29" s="269">
        <v>0.77771327486583475</v>
      </c>
      <c r="G29" s="216">
        <v>815</v>
      </c>
      <c r="H29" s="237">
        <v>3.9664146668290873E-3</v>
      </c>
      <c r="I29" s="216">
        <v>37</v>
      </c>
      <c r="J29" s="237">
        <v>0.45</v>
      </c>
      <c r="K29" s="216">
        <v>343</v>
      </c>
      <c r="L29" s="237">
        <v>0.42124309046880759</v>
      </c>
      <c r="M29" s="228">
        <v>1</v>
      </c>
    </row>
    <row r="30" spans="2:13">
      <c r="B30" s="45"/>
      <c r="C30" s="134" t="s">
        <v>481</v>
      </c>
      <c r="D30" s="225">
        <v>1877</v>
      </c>
      <c r="E30" s="216">
        <v>15</v>
      </c>
      <c r="F30" s="269">
        <v>0.4908013428278743</v>
      </c>
      <c r="G30" s="216">
        <v>1885</v>
      </c>
      <c r="H30" s="237">
        <v>6.5082730260907391E-3</v>
      </c>
      <c r="I30" s="216">
        <v>46</v>
      </c>
      <c r="J30" s="237">
        <v>0.45</v>
      </c>
      <c r="K30" s="216">
        <v>1113</v>
      </c>
      <c r="L30" s="237">
        <v>0.59056006708957298</v>
      </c>
      <c r="M30" s="228">
        <v>6</v>
      </c>
    </row>
    <row r="31" spans="2:13">
      <c r="B31" s="45"/>
      <c r="C31" s="134" t="s">
        <v>114</v>
      </c>
      <c r="D31" s="225">
        <v>4091</v>
      </c>
      <c r="E31" s="216">
        <v>329</v>
      </c>
      <c r="F31" s="269">
        <v>0.70049712723926127</v>
      </c>
      <c r="G31" s="216">
        <v>4322</v>
      </c>
      <c r="H31" s="237">
        <v>1.6218026584888631E-2</v>
      </c>
      <c r="I31" s="216">
        <v>173</v>
      </c>
      <c r="J31" s="237">
        <v>0.45</v>
      </c>
      <c r="K31" s="216">
        <v>3094</v>
      </c>
      <c r="L31" s="237">
        <v>0.71590983174098788</v>
      </c>
      <c r="M31" s="228">
        <v>32</v>
      </c>
    </row>
    <row r="32" spans="2:13">
      <c r="B32" s="45"/>
      <c r="C32" s="134" t="s">
        <v>115</v>
      </c>
      <c r="D32" s="225">
        <v>2458</v>
      </c>
      <c r="E32" s="216">
        <v>163</v>
      </c>
      <c r="F32" s="269">
        <v>0.72162168359111933</v>
      </c>
      <c r="G32" s="216">
        <v>2576</v>
      </c>
      <c r="H32" s="237">
        <v>4.0926175701319477E-2</v>
      </c>
      <c r="I32" s="216">
        <v>130</v>
      </c>
      <c r="J32" s="237">
        <v>0.45</v>
      </c>
      <c r="K32" s="216">
        <v>2389</v>
      </c>
      <c r="L32" s="237">
        <v>0.9274658715167784</v>
      </c>
      <c r="M32" s="228">
        <v>47</v>
      </c>
    </row>
    <row r="33" spans="2:13">
      <c r="B33" s="45"/>
      <c r="C33" s="134" t="s">
        <v>116</v>
      </c>
      <c r="D33" s="225">
        <v>204</v>
      </c>
      <c r="E33" s="216">
        <v>57</v>
      </c>
      <c r="F33" s="269">
        <v>0.73898135120974906</v>
      </c>
      <c r="G33" s="216">
        <v>247</v>
      </c>
      <c r="H33" s="237">
        <v>0.16964153971581011</v>
      </c>
      <c r="I33" s="216">
        <v>29</v>
      </c>
      <c r="J33" s="237">
        <v>0.45</v>
      </c>
      <c r="K33" s="216">
        <v>346</v>
      </c>
      <c r="L33" s="237">
        <v>1.402424562793676</v>
      </c>
      <c r="M33" s="228">
        <v>19</v>
      </c>
    </row>
    <row r="34" spans="2:13">
      <c r="B34" s="45"/>
      <c r="C34" s="134" t="s">
        <v>558</v>
      </c>
      <c r="D34" s="225">
        <v>105</v>
      </c>
      <c r="E34" s="216">
        <v>4</v>
      </c>
      <c r="F34" s="270">
        <v>0.75000005705036388</v>
      </c>
      <c r="G34" s="216">
        <v>108</v>
      </c>
      <c r="H34" s="237">
        <v>1</v>
      </c>
      <c r="I34" s="216">
        <v>6</v>
      </c>
      <c r="J34" s="237">
        <v>0.45000000000000012</v>
      </c>
      <c r="K34" s="216">
        <v>0</v>
      </c>
      <c r="L34" s="237">
        <v>0</v>
      </c>
      <c r="M34" s="228">
        <v>49</v>
      </c>
    </row>
    <row r="35" spans="2:13">
      <c r="B35" s="46" t="s">
        <v>120</v>
      </c>
      <c r="C35" s="46" t="s">
        <v>117</v>
      </c>
      <c r="D35" s="217">
        <v>9645</v>
      </c>
      <c r="E35" s="199">
        <v>577</v>
      </c>
      <c r="F35" s="271">
        <v>0.70615589636666665</v>
      </c>
      <c r="G35" s="199">
        <v>10053</v>
      </c>
      <c r="H35" s="218">
        <v>3.3906373075635959E-2</v>
      </c>
      <c r="I35" s="233">
        <v>437</v>
      </c>
      <c r="J35" s="218">
        <v>0.45</v>
      </c>
      <c r="K35" s="233">
        <v>7315</v>
      </c>
      <c r="L35" s="221">
        <v>0.72759415379244319</v>
      </c>
      <c r="M35" s="234">
        <v>153</v>
      </c>
    </row>
    <row r="36" spans="2:13">
      <c r="B36" s="219" t="s">
        <v>121</v>
      </c>
      <c r="C36" s="240"/>
      <c r="D36" s="231"/>
      <c r="E36" s="231"/>
      <c r="F36" s="272"/>
      <c r="G36" s="231"/>
      <c r="H36" s="235"/>
      <c r="I36" s="238"/>
      <c r="J36" s="235"/>
      <c r="K36" s="238"/>
      <c r="L36" s="235"/>
      <c r="M36" s="239"/>
    </row>
    <row r="37" spans="2:13">
      <c r="B37" s="45"/>
      <c r="C37" s="134" t="s">
        <v>119</v>
      </c>
      <c r="D37" s="225">
        <v>96</v>
      </c>
      <c r="E37" s="216">
        <v>2</v>
      </c>
      <c r="F37" s="269">
        <v>0.70391870680241042</v>
      </c>
      <c r="G37" s="216">
        <v>98</v>
      </c>
      <c r="H37" s="237">
        <v>1.214988271560568E-3</v>
      </c>
      <c r="I37" s="216">
        <v>55</v>
      </c>
      <c r="J37" s="237">
        <v>0.36632369754234761</v>
      </c>
      <c r="K37" s="216">
        <v>20</v>
      </c>
      <c r="L37" s="237">
        <v>0.20931469691097071</v>
      </c>
      <c r="M37" s="228">
        <v>0</v>
      </c>
    </row>
    <row r="38" spans="2:13">
      <c r="B38" s="45"/>
      <c r="C38" s="134" t="s">
        <v>113</v>
      </c>
      <c r="D38" s="225">
        <v>814</v>
      </c>
      <c r="E38" s="216">
        <v>116</v>
      </c>
      <c r="F38" s="269">
        <v>0.52041549011328869</v>
      </c>
      <c r="G38" s="216">
        <v>875</v>
      </c>
      <c r="H38" s="237">
        <v>1.9772240225028612E-3</v>
      </c>
      <c r="I38" s="216">
        <v>75</v>
      </c>
      <c r="J38" s="237">
        <v>0.40023950293992638</v>
      </c>
      <c r="K38" s="216">
        <v>244</v>
      </c>
      <c r="L38" s="237">
        <v>0.27903479629987488</v>
      </c>
      <c r="M38" s="228">
        <v>1</v>
      </c>
    </row>
    <row r="39" spans="2:13">
      <c r="B39" s="45"/>
      <c r="C39" s="134" t="s">
        <v>480</v>
      </c>
      <c r="D39" s="225">
        <v>2044</v>
      </c>
      <c r="E39" s="216">
        <v>583</v>
      </c>
      <c r="F39" s="269">
        <v>0.7395858151296224</v>
      </c>
      <c r="G39" s="216">
        <v>2475</v>
      </c>
      <c r="H39" s="237">
        <v>4.0803115710041317E-3</v>
      </c>
      <c r="I39" s="216">
        <v>271</v>
      </c>
      <c r="J39" s="237">
        <v>0.39980267307029721</v>
      </c>
      <c r="K39" s="216">
        <v>1068</v>
      </c>
      <c r="L39" s="237">
        <v>0.43141537739797298</v>
      </c>
      <c r="M39" s="228">
        <v>4</v>
      </c>
    </row>
    <row r="40" spans="2:13">
      <c r="B40" s="45"/>
      <c r="C40" s="134" t="s">
        <v>481</v>
      </c>
      <c r="D40" s="225">
        <v>1378</v>
      </c>
      <c r="E40" s="216">
        <v>740</v>
      </c>
      <c r="F40" s="269">
        <v>0.7431444674687776</v>
      </c>
      <c r="G40" s="216">
        <v>1928</v>
      </c>
      <c r="H40" s="237">
        <v>5.9955285337954384E-3</v>
      </c>
      <c r="I40" s="216">
        <v>187</v>
      </c>
      <c r="J40" s="237">
        <v>0.41392494909812638</v>
      </c>
      <c r="K40" s="216">
        <v>1113</v>
      </c>
      <c r="L40" s="237">
        <v>0.57721890274147925</v>
      </c>
      <c r="M40" s="228">
        <v>5</v>
      </c>
    </row>
    <row r="41" spans="2:13">
      <c r="B41" s="45"/>
      <c r="C41" s="134" t="s">
        <v>114</v>
      </c>
      <c r="D41" s="225">
        <v>5524</v>
      </c>
      <c r="E41" s="216">
        <v>1659</v>
      </c>
      <c r="F41" s="269">
        <v>0.66941000620641222</v>
      </c>
      <c r="G41" s="216">
        <v>6634</v>
      </c>
      <c r="H41" s="237">
        <v>1.3594201089036631E-2</v>
      </c>
      <c r="I41" s="216">
        <v>604</v>
      </c>
      <c r="J41" s="237">
        <v>0.40319724761989889</v>
      </c>
      <c r="K41" s="216">
        <v>4556</v>
      </c>
      <c r="L41" s="237">
        <v>0.68673832121707368</v>
      </c>
      <c r="M41" s="228">
        <v>36</v>
      </c>
    </row>
    <row r="42" spans="2:13">
      <c r="B42" s="45"/>
      <c r="C42" s="134" t="s">
        <v>115</v>
      </c>
      <c r="D42" s="225">
        <v>3427</v>
      </c>
      <c r="E42" s="216">
        <v>620</v>
      </c>
      <c r="F42" s="269">
        <v>0.71456991502187095</v>
      </c>
      <c r="G42" s="216">
        <v>3869</v>
      </c>
      <c r="H42" s="237">
        <v>5.6763561455520542E-2</v>
      </c>
      <c r="I42" s="216">
        <v>444</v>
      </c>
      <c r="J42" s="237">
        <v>0.40777800127722391</v>
      </c>
      <c r="K42" s="216">
        <v>3821</v>
      </c>
      <c r="L42" s="237">
        <v>0.98739820061602745</v>
      </c>
      <c r="M42" s="228">
        <v>90</v>
      </c>
    </row>
    <row r="43" spans="2:13">
      <c r="B43" s="45"/>
      <c r="C43" s="134" t="s">
        <v>116</v>
      </c>
      <c r="D43" s="225">
        <v>1174</v>
      </c>
      <c r="E43" s="216">
        <v>43</v>
      </c>
      <c r="F43" s="269">
        <v>0.792413966750943</v>
      </c>
      <c r="G43" s="216">
        <v>1208</v>
      </c>
      <c r="H43" s="237">
        <v>0.1644357612237769</v>
      </c>
      <c r="I43" s="216">
        <v>183</v>
      </c>
      <c r="J43" s="237">
        <v>0.41437159734127932</v>
      </c>
      <c r="K43" s="216">
        <v>1690</v>
      </c>
      <c r="L43" s="237">
        <v>1.3993487718095441</v>
      </c>
      <c r="M43" s="228">
        <v>82</v>
      </c>
    </row>
    <row r="44" spans="2:13">
      <c r="B44" s="45"/>
      <c r="C44" s="134" t="s">
        <v>558</v>
      </c>
      <c r="D44" s="225">
        <v>476</v>
      </c>
      <c r="E44" s="216">
        <v>37</v>
      </c>
      <c r="F44" s="269">
        <v>0.95312769129528552</v>
      </c>
      <c r="G44" s="216">
        <v>511</v>
      </c>
      <c r="H44" s="237">
        <v>1</v>
      </c>
      <c r="I44" s="216">
        <v>28</v>
      </c>
      <c r="J44" s="237">
        <v>0.42743994022516463</v>
      </c>
      <c r="K44" s="216">
        <v>0</v>
      </c>
      <c r="L44" s="237">
        <v>0</v>
      </c>
      <c r="M44" s="228">
        <v>219</v>
      </c>
    </row>
    <row r="45" spans="2:13">
      <c r="B45" s="46" t="s">
        <v>121</v>
      </c>
      <c r="C45" s="46" t="s">
        <v>117</v>
      </c>
      <c r="D45" s="217">
        <v>14933</v>
      </c>
      <c r="E45" s="199">
        <v>3800</v>
      </c>
      <c r="F45" s="273">
        <v>0.70156739119759326</v>
      </c>
      <c r="G45" s="199">
        <v>17599</v>
      </c>
      <c r="H45" s="221">
        <v>5.9284277501328933E-2</v>
      </c>
      <c r="I45" s="233">
        <v>1847</v>
      </c>
      <c r="J45" s="221">
        <v>0.40602171383602909</v>
      </c>
      <c r="K45" s="233">
        <v>12512</v>
      </c>
      <c r="L45" s="218">
        <v>0.71098386609793185</v>
      </c>
      <c r="M45" s="234">
        <v>436</v>
      </c>
    </row>
    <row r="46" spans="2:13">
      <c r="B46" s="47" t="s">
        <v>122</v>
      </c>
      <c r="C46" s="135"/>
      <c r="D46" s="200">
        <v>79817</v>
      </c>
      <c r="E46" s="200">
        <v>8639</v>
      </c>
      <c r="F46" s="274">
        <v>0.83426070121928497</v>
      </c>
      <c r="G46" s="200">
        <v>87024</v>
      </c>
      <c r="H46" s="224">
        <v>2.486327732253581E-2</v>
      </c>
      <c r="I46" s="222">
        <v>37653</v>
      </c>
      <c r="J46" s="224">
        <v>0.27812441991286407</v>
      </c>
      <c r="K46" s="222">
        <v>32066</v>
      </c>
      <c r="L46" s="223">
        <v>0.36847285049398282</v>
      </c>
      <c r="M46" s="229">
        <v>767</v>
      </c>
    </row>
    <row r="49" spans="2:2">
      <c r="B49" s="211" t="s">
        <v>456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26953125" defaultRowHeight="14.5"/>
  <cols>
    <col min="1" max="1" width="3" style="131" customWidth="1"/>
    <col min="2" max="2" width="35.7265625" style="131" bestFit="1" customWidth="1"/>
    <col min="3" max="3" width="23.453125" style="131" bestFit="1" customWidth="1"/>
    <col min="4" max="4" width="25.26953125" style="131" bestFit="1" customWidth="1"/>
    <col min="5" max="16384" width="9.26953125" style="131"/>
  </cols>
  <sheetData>
    <row r="1" spans="1:4" ht="6" customHeight="1"/>
    <row r="2" spans="1:4">
      <c r="A2" s="355" t="s">
        <v>28</v>
      </c>
      <c r="B2" s="355"/>
      <c r="C2" s="355"/>
      <c r="D2" s="355"/>
    </row>
    <row r="4" spans="1:4">
      <c r="B4" s="41" t="s">
        <v>139</v>
      </c>
    </row>
    <row r="5" spans="1:4">
      <c r="C5" s="136" t="s">
        <v>140</v>
      </c>
      <c r="D5" s="136" t="s">
        <v>141</v>
      </c>
    </row>
    <row r="6" spans="1:4">
      <c r="B6" s="136" t="s">
        <v>112</v>
      </c>
      <c r="C6" s="102">
        <v>11894</v>
      </c>
      <c r="D6" s="102">
        <v>11894</v>
      </c>
    </row>
    <row r="7" spans="1:4">
      <c r="B7" s="136" t="s">
        <v>482</v>
      </c>
      <c r="C7" s="102">
        <v>348</v>
      </c>
      <c r="D7" s="102">
        <v>348</v>
      </c>
    </row>
    <row r="8" spans="1:4">
      <c r="B8" s="136" t="s">
        <v>483</v>
      </c>
      <c r="C8" s="102">
        <v>12503</v>
      </c>
      <c r="D8" s="102">
        <v>12503</v>
      </c>
    </row>
    <row r="9" spans="1:4">
      <c r="B9" s="136" t="s">
        <v>120</v>
      </c>
      <c r="C9" s="102">
        <v>7166</v>
      </c>
      <c r="D9" s="102">
        <v>7166</v>
      </c>
    </row>
    <row r="10" spans="1:4">
      <c r="B10" s="50" t="s">
        <v>491</v>
      </c>
      <c r="C10" s="103">
        <v>31910</v>
      </c>
      <c r="D10" s="103">
        <v>31910</v>
      </c>
    </row>
    <row r="13" spans="1:4">
      <c r="B13" s="211" t="s">
        <v>456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7"/>
  <sheetViews>
    <sheetView showGridLines="0" zoomScaleNormal="100" workbookViewId="0"/>
  </sheetViews>
  <sheetFormatPr baseColWidth="10" defaultColWidth="9.26953125" defaultRowHeight="14.5"/>
  <cols>
    <col min="1" max="1" width="3" style="131" customWidth="1"/>
    <col min="2" max="2" width="45.7265625" style="131" customWidth="1"/>
    <col min="3" max="3" width="23" style="131" bestFit="1" customWidth="1"/>
    <col min="4" max="16384" width="9.26953125" style="131"/>
  </cols>
  <sheetData>
    <row r="1" spans="1:5" ht="6" customHeight="1"/>
    <row r="2" spans="1:5">
      <c r="A2" s="355" t="s">
        <v>28</v>
      </c>
      <c r="B2" s="355"/>
      <c r="C2" s="355"/>
      <c r="D2" s="355"/>
    </row>
    <row r="4" spans="1:5">
      <c r="B4" s="388" t="s">
        <v>143</v>
      </c>
      <c r="C4" s="388"/>
    </row>
    <row r="5" spans="1:5">
      <c r="B5" s="51"/>
      <c r="C5" s="52" t="s">
        <v>8</v>
      </c>
    </row>
    <row r="6" spans="1:5">
      <c r="B6" s="50" t="s">
        <v>607</v>
      </c>
      <c r="C6" s="189">
        <v>31926</v>
      </c>
    </row>
    <row r="7" spans="1:5">
      <c r="B7" s="134" t="s">
        <v>144</v>
      </c>
      <c r="C7" s="190">
        <v>288</v>
      </c>
      <c r="D7" s="275"/>
    </row>
    <row r="8" spans="1:5">
      <c r="B8" s="134" t="s">
        <v>145</v>
      </c>
      <c r="C8" s="190">
        <v>113</v>
      </c>
      <c r="D8" s="275"/>
    </row>
    <row r="9" spans="1:5">
      <c r="B9" s="134" t="s">
        <v>146</v>
      </c>
      <c r="C9" s="190">
        <v>0</v>
      </c>
      <c r="D9" s="275"/>
    </row>
    <row r="10" spans="1:5">
      <c r="B10" s="134" t="s">
        <v>147</v>
      </c>
      <c r="C10" s="190">
        <v>0</v>
      </c>
      <c r="D10" s="275"/>
    </row>
    <row r="11" spans="1:5">
      <c r="B11" s="134" t="s">
        <v>148</v>
      </c>
      <c r="C11" s="190">
        <v>0</v>
      </c>
      <c r="D11" s="275"/>
    </row>
    <row r="12" spans="1:5">
      <c r="B12" s="134" t="s">
        <v>149</v>
      </c>
      <c r="C12" s="190">
        <v>-300</v>
      </c>
      <c r="D12" s="275"/>
    </row>
    <row r="13" spans="1:5">
      <c r="B13" s="134" t="s">
        <v>578</v>
      </c>
      <c r="C13" s="190">
        <v>-82</v>
      </c>
      <c r="D13" s="275"/>
      <c r="E13" s="275"/>
    </row>
    <row r="14" spans="1:5">
      <c r="B14" s="50" t="s">
        <v>612</v>
      </c>
      <c r="C14" s="189">
        <v>31944</v>
      </c>
      <c r="D14" s="275"/>
    </row>
    <row r="15" spans="1:5">
      <c r="C15" s="275"/>
    </row>
    <row r="17" spans="2:2">
      <c r="B17" s="211" t="s">
        <v>456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26953125" defaultRowHeight="14.5"/>
  <cols>
    <col min="1" max="1" width="3" style="131" customWidth="1"/>
    <col min="2" max="2" width="35.7265625" style="131" bestFit="1" customWidth="1"/>
    <col min="3" max="3" width="12" style="131" bestFit="1" customWidth="1"/>
    <col min="4" max="4" width="10.54296875" style="131" customWidth="1"/>
    <col min="5" max="5" width="11.26953125" style="131" bestFit="1" customWidth="1"/>
    <col min="6" max="6" width="10.26953125" style="131" bestFit="1" customWidth="1"/>
    <col min="7" max="7" width="12.453125" style="131" customWidth="1"/>
    <col min="8" max="8" width="15.7265625" style="131" customWidth="1"/>
    <col min="9" max="16384" width="9.26953125" style="131"/>
  </cols>
  <sheetData>
    <row r="1" spans="1:8" ht="6" customHeight="1"/>
    <row r="2" spans="1:8">
      <c r="A2" s="355" t="s">
        <v>28</v>
      </c>
      <c r="B2" s="355"/>
      <c r="C2" s="355"/>
      <c r="D2" s="355"/>
    </row>
    <row r="5" spans="1:8">
      <c r="B5" s="41" t="s">
        <v>151</v>
      </c>
    </row>
    <row r="6" spans="1:8">
      <c r="B6" s="132"/>
      <c r="C6" s="133"/>
      <c r="D6" s="133"/>
      <c r="E6" s="389" t="s">
        <v>108</v>
      </c>
      <c r="F6" s="389"/>
      <c r="G6" s="390" t="s">
        <v>152</v>
      </c>
      <c r="H6" s="390" t="s">
        <v>153</v>
      </c>
    </row>
    <row r="7" spans="1:8">
      <c r="B7" s="53" t="s">
        <v>101</v>
      </c>
      <c r="C7" s="47" t="s">
        <v>107</v>
      </c>
      <c r="D7" s="47" t="s">
        <v>154</v>
      </c>
      <c r="E7" s="54">
        <v>44561</v>
      </c>
      <c r="F7" s="54">
        <v>44926</v>
      </c>
      <c r="G7" s="391"/>
      <c r="H7" s="391"/>
    </row>
    <row r="8" spans="1:8">
      <c r="B8" s="133" t="s">
        <v>112</v>
      </c>
      <c r="C8" s="55">
        <v>9.5000032163982361E-3</v>
      </c>
      <c r="D8" s="55">
        <v>8.3966945296679151E-3</v>
      </c>
      <c r="E8" s="133">
        <v>24572</v>
      </c>
      <c r="F8" s="133">
        <v>24961</v>
      </c>
      <c r="G8" s="133">
        <v>44</v>
      </c>
      <c r="H8" s="55">
        <v>1.593E-3</v>
      </c>
    </row>
    <row r="9" spans="1:8">
      <c r="B9" s="134" t="s">
        <v>482</v>
      </c>
      <c r="C9" s="56">
        <v>2.3943283503321412E-2</v>
      </c>
      <c r="D9" s="56">
        <v>3.6635254204379561E-2</v>
      </c>
      <c r="E9" s="134">
        <v>11919</v>
      </c>
      <c r="F9" s="134">
        <v>10746</v>
      </c>
      <c r="G9" s="134">
        <v>34</v>
      </c>
      <c r="H9" s="56">
        <v>1.81E-3</v>
      </c>
    </row>
    <row r="10" spans="1:8">
      <c r="B10" s="134" t="s">
        <v>121</v>
      </c>
      <c r="C10" s="56">
        <v>2.9100768331887909E-2</v>
      </c>
      <c r="D10" s="56">
        <v>3.4733499030066818E-2</v>
      </c>
      <c r="E10" s="134">
        <v>1796</v>
      </c>
      <c r="F10" s="134">
        <v>1821</v>
      </c>
      <c r="G10" s="134">
        <v>15</v>
      </c>
      <c r="H10" s="56">
        <v>7.2870000000000001E-3</v>
      </c>
    </row>
    <row r="11" spans="1:8">
      <c r="B11" s="135" t="s">
        <v>120</v>
      </c>
      <c r="C11" s="57">
        <v>2.909870377283524E-2</v>
      </c>
      <c r="D11" s="57">
        <v>2.7887513790973869E-2</v>
      </c>
      <c r="E11" s="135">
        <v>421</v>
      </c>
      <c r="F11" s="135">
        <v>430</v>
      </c>
      <c r="G11" s="135">
        <v>0</v>
      </c>
      <c r="H11" s="57">
        <v>1.176E-3</v>
      </c>
    </row>
    <row r="14" spans="1:8">
      <c r="B14" s="211" t="s">
        <v>456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63.7265625" bestFit="1" customWidth="1"/>
    <col min="3" max="3" width="11.26953125" customWidth="1"/>
  </cols>
  <sheetData>
    <row r="1" spans="1:6" ht="6" customHeight="1"/>
    <row r="2" spans="1:6">
      <c r="A2" s="355" t="s">
        <v>28</v>
      </c>
      <c r="B2" s="355"/>
      <c r="C2" s="355"/>
      <c r="D2" s="355"/>
    </row>
    <row r="4" spans="1:6">
      <c r="B4" s="97"/>
    </row>
    <row r="5" spans="1:6">
      <c r="B5" s="258" t="s">
        <v>461</v>
      </c>
      <c r="C5" s="97"/>
      <c r="D5" s="97"/>
      <c r="E5" s="97"/>
      <c r="F5" s="97"/>
    </row>
    <row r="6" spans="1:6">
      <c r="B6" s="258"/>
      <c r="C6" s="97"/>
      <c r="D6" s="97"/>
      <c r="E6" s="97"/>
      <c r="F6" s="97"/>
    </row>
    <row r="7" spans="1:6">
      <c r="B7" s="48" t="s">
        <v>584</v>
      </c>
      <c r="C7" s="256" t="s">
        <v>462</v>
      </c>
      <c r="D7" s="256" t="s">
        <v>463</v>
      </c>
      <c r="E7" s="256" t="s">
        <v>464</v>
      </c>
      <c r="F7" s="256" t="s">
        <v>326</v>
      </c>
    </row>
    <row r="8" spans="1:6">
      <c r="B8" t="s">
        <v>585</v>
      </c>
      <c r="C8" s="333">
        <v>33</v>
      </c>
      <c r="D8" s="333">
        <v>72</v>
      </c>
      <c r="E8" s="333">
        <v>263</v>
      </c>
      <c r="F8" s="333">
        <v>368</v>
      </c>
    </row>
    <row r="9" spans="1:6">
      <c r="B9" t="s">
        <v>465</v>
      </c>
      <c r="C9" s="333">
        <v>19</v>
      </c>
      <c r="D9" s="333">
        <v>38</v>
      </c>
      <c r="E9" s="333">
        <v>3</v>
      </c>
      <c r="F9" s="257">
        <v>60</v>
      </c>
    </row>
    <row r="10" spans="1:6">
      <c r="B10" t="s">
        <v>492</v>
      </c>
      <c r="C10" s="333">
        <v>-9</v>
      </c>
      <c r="D10" s="333">
        <v>-23</v>
      </c>
      <c r="E10" s="333">
        <v>-5</v>
      </c>
      <c r="F10" s="257">
        <v>-37</v>
      </c>
    </row>
    <row r="11" spans="1:6">
      <c r="B11" t="s">
        <v>467</v>
      </c>
      <c r="C11" s="333">
        <v>0</v>
      </c>
      <c r="D11" s="333">
        <v>-8</v>
      </c>
      <c r="E11" s="333">
        <v>1</v>
      </c>
      <c r="F11" s="257">
        <v>-7</v>
      </c>
    </row>
    <row r="12" spans="1:6">
      <c r="B12" t="s">
        <v>468</v>
      </c>
      <c r="C12" s="333">
        <v>1</v>
      </c>
      <c r="D12" s="333">
        <v>-18</v>
      </c>
      <c r="E12" s="333">
        <v>0</v>
      </c>
      <c r="F12" s="257">
        <v>-17</v>
      </c>
    </row>
    <row r="13" spans="1:6">
      <c r="B13" t="s">
        <v>469</v>
      </c>
      <c r="C13" s="333">
        <v>-6</v>
      </c>
      <c r="D13" s="333">
        <v>45</v>
      </c>
      <c r="E13" s="333">
        <v>0</v>
      </c>
      <c r="F13" s="257">
        <v>39</v>
      </c>
    </row>
    <row r="14" spans="1:6">
      <c r="B14" t="s">
        <v>470</v>
      </c>
      <c r="C14" s="333">
        <v>1</v>
      </c>
      <c r="D14" s="333">
        <v>-2</v>
      </c>
      <c r="E14" s="333">
        <v>10</v>
      </c>
      <c r="F14" s="257">
        <v>9</v>
      </c>
    </row>
    <row r="15" spans="1:6">
      <c r="B15" t="s">
        <v>568</v>
      </c>
      <c r="C15" s="334">
        <v>0</v>
      </c>
      <c r="D15" s="334">
        <v>0</v>
      </c>
      <c r="E15" s="333">
        <v>-74</v>
      </c>
      <c r="F15" s="257">
        <v>-74</v>
      </c>
    </row>
    <row r="16" spans="1:6">
      <c r="B16" s="121" t="s">
        <v>586</v>
      </c>
      <c r="C16" s="335">
        <v>39</v>
      </c>
      <c r="D16" s="335">
        <v>104</v>
      </c>
      <c r="E16" s="335">
        <v>198</v>
      </c>
      <c r="F16" s="335">
        <v>341</v>
      </c>
    </row>
    <row r="17" spans="2:6">
      <c r="B17" t="s">
        <v>572</v>
      </c>
      <c r="C17" s="333">
        <v>11</v>
      </c>
      <c r="D17" s="333">
        <v>56</v>
      </c>
      <c r="E17" s="333">
        <v>26</v>
      </c>
      <c r="F17" s="333">
        <v>93</v>
      </c>
    </row>
    <row r="18" spans="2:6">
      <c r="B18" t="s">
        <v>573</v>
      </c>
      <c r="C18" s="333">
        <v>27</v>
      </c>
      <c r="D18" s="333">
        <v>42</v>
      </c>
      <c r="E18" s="333">
        <v>153</v>
      </c>
      <c r="F18" s="333">
        <v>222</v>
      </c>
    </row>
    <row r="19" spans="2:6">
      <c r="B19" s="99" t="s">
        <v>574</v>
      </c>
      <c r="C19" s="336">
        <v>1</v>
      </c>
      <c r="D19" s="336">
        <v>6</v>
      </c>
      <c r="E19" s="336">
        <v>19</v>
      </c>
      <c r="F19" s="336">
        <v>26</v>
      </c>
    </row>
    <row r="21" spans="2:6">
      <c r="B21" s="210" t="s">
        <v>456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20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39.7265625" customWidth="1"/>
    <col min="3" max="3" width="13" customWidth="1"/>
    <col min="4" max="4" width="14.7265625" customWidth="1"/>
    <col min="5" max="5" width="12.7265625" customWidth="1"/>
  </cols>
  <sheetData>
    <row r="1" spans="1:9" ht="6" customHeight="1"/>
    <row r="2" spans="1:9">
      <c r="A2" s="355" t="s">
        <v>28</v>
      </c>
      <c r="B2" s="355"/>
      <c r="C2" s="355"/>
      <c r="D2" s="355"/>
    </row>
    <row r="4" spans="1:9">
      <c r="B4" s="392"/>
      <c r="C4" s="392"/>
      <c r="D4" s="392"/>
    </row>
    <row r="5" spans="1:9" ht="23.25" customHeight="1">
      <c r="B5" s="9" t="s">
        <v>472</v>
      </c>
    </row>
    <row r="6" spans="1:9" ht="26.25" customHeight="1"/>
    <row r="7" spans="1:9">
      <c r="B7" s="312" t="s">
        <v>570</v>
      </c>
      <c r="C7" s="393" t="s">
        <v>462</v>
      </c>
      <c r="D7" s="394"/>
      <c r="E7" s="395" t="s">
        <v>463</v>
      </c>
      <c r="F7" s="394"/>
      <c r="G7" s="395" t="s">
        <v>464</v>
      </c>
      <c r="H7" s="394"/>
      <c r="I7" s="313"/>
    </row>
    <row r="8" spans="1:9">
      <c r="B8" s="291"/>
      <c r="C8" s="314" t="s">
        <v>557</v>
      </c>
      <c r="D8" s="315" t="s">
        <v>290</v>
      </c>
      <c r="E8" s="316" t="s">
        <v>557</v>
      </c>
      <c r="F8" s="317" t="s">
        <v>290</v>
      </c>
      <c r="G8" s="318" t="s">
        <v>557</v>
      </c>
      <c r="H8" s="317" t="s">
        <v>290</v>
      </c>
      <c r="I8" s="318" t="s">
        <v>326</v>
      </c>
    </row>
    <row r="9" spans="1:9">
      <c r="B9" s="121" t="s">
        <v>587</v>
      </c>
      <c r="C9" s="260">
        <v>45925</v>
      </c>
      <c r="D9" s="319">
        <v>23660</v>
      </c>
      <c r="E9" s="320">
        <v>1838</v>
      </c>
      <c r="F9" s="319">
        <v>1454</v>
      </c>
      <c r="G9" s="260">
        <v>92</v>
      </c>
      <c r="H9" s="319">
        <v>1004</v>
      </c>
      <c r="I9" s="260">
        <v>73973</v>
      </c>
    </row>
    <row r="10" spans="1:9">
      <c r="B10" t="s">
        <v>465</v>
      </c>
      <c r="C10" s="321">
        <v>14030</v>
      </c>
      <c r="D10" s="322">
        <v>7885</v>
      </c>
      <c r="E10" s="323">
        <v>2320</v>
      </c>
      <c r="F10" s="324">
        <v>670</v>
      </c>
      <c r="G10" s="325">
        <v>1</v>
      </c>
      <c r="H10" s="324">
        <v>218</v>
      </c>
      <c r="I10" s="261">
        <v>25124</v>
      </c>
    </row>
    <row r="11" spans="1:9">
      <c r="B11" t="s">
        <v>466</v>
      </c>
      <c r="C11" s="326">
        <v>-10582</v>
      </c>
      <c r="D11" s="324">
        <v>-5112</v>
      </c>
      <c r="E11" s="323">
        <v>-437</v>
      </c>
      <c r="F11" s="324">
        <v>-769</v>
      </c>
      <c r="G11" s="259">
        <v>-17</v>
      </c>
      <c r="H11" s="324">
        <v>-1</v>
      </c>
      <c r="I11" s="261">
        <v>-16918</v>
      </c>
    </row>
    <row r="12" spans="1:9">
      <c r="B12" t="s">
        <v>468</v>
      </c>
      <c r="C12" s="326">
        <v>345</v>
      </c>
      <c r="D12" s="324">
        <v>0</v>
      </c>
      <c r="E12" s="323">
        <v>-39</v>
      </c>
      <c r="F12" s="326">
        <v>0</v>
      </c>
      <c r="G12" s="327">
        <v>0</v>
      </c>
      <c r="H12" s="328">
        <v>0</v>
      </c>
      <c r="I12" s="325">
        <v>306</v>
      </c>
    </row>
    <row r="13" spans="1:9">
      <c r="B13" t="s">
        <v>469</v>
      </c>
      <c r="C13" s="326">
        <v>-5398</v>
      </c>
      <c r="D13" s="324">
        <v>-4410</v>
      </c>
      <c r="E13" s="323">
        <v>5248</v>
      </c>
      <c r="F13" s="324">
        <v>3281</v>
      </c>
      <c r="G13" s="259">
        <v>0</v>
      </c>
      <c r="H13" s="328">
        <v>0</v>
      </c>
      <c r="I13" s="325">
        <v>-1279</v>
      </c>
    </row>
    <row r="14" spans="1:9">
      <c r="B14" t="s">
        <v>470</v>
      </c>
      <c r="C14" s="326">
        <v>-38</v>
      </c>
      <c r="D14" s="328">
        <v>-6</v>
      </c>
      <c r="E14" s="323">
        <v>-25</v>
      </c>
      <c r="F14" s="324">
        <v>-6</v>
      </c>
      <c r="G14" s="259">
        <v>56</v>
      </c>
      <c r="H14" s="328">
        <v>11</v>
      </c>
      <c r="I14" s="329">
        <v>-8</v>
      </c>
    </row>
    <row r="15" spans="1:9">
      <c r="B15" t="s">
        <v>588</v>
      </c>
      <c r="C15" s="326">
        <v>0</v>
      </c>
      <c r="D15" s="326">
        <v>276</v>
      </c>
      <c r="E15" s="323">
        <v>9</v>
      </c>
      <c r="F15" s="326">
        <v>175</v>
      </c>
      <c r="G15" s="323">
        <v>-9</v>
      </c>
      <c r="H15" s="326">
        <v>-451</v>
      </c>
      <c r="I15" s="349">
        <v>0</v>
      </c>
    </row>
    <row r="16" spans="1:9">
      <c r="B16" s="99" t="s">
        <v>98</v>
      </c>
      <c r="C16" s="347">
        <v>-1057</v>
      </c>
      <c r="D16" s="348">
        <v>-737</v>
      </c>
      <c r="E16" s="347">
        <v>416</v>
      </c>
      <c r="F16" s="348">
        <v>-18</v>
      </c>
      <c r="G16" s="347">
        <v>-10</v>
      </c>
      <c r="H16" s="348">
        <v>0</v>
      </c>
      <c r="I16" s="347">
        <v>-1406</v>
      </c>
    </row>
    <row r="17" spans="2:9">
      <c r="B17" s="121" t="s">
        <v>589</v>
      </c>
      <c r="C17" s="260">
        <v>43225</v>
      </c>
      <c r="D17" s="260">
        <v>21556</v>
      </c>
      <c r="E17" s="260">
        <v>9330</v>
      </c>
      <c r="F17" s="260">
        <v>4787</v>
      </c>
      <c r="G17" s="260">
        <v>113</v>
      </c>
      <c r="H17" s="260">
        <v>781</v>
      </c>
      <c r="I17" s="260">
        <v>79792</v>
      </c>
    </row>
    <row r="20" spans="2:9">
      <c r="B20" s="210" t="s">
        <v>456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5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72.7265625" bestFit="1" customWidth="1"/>
    <col min="3" max="3" width="9.54296875" bestFit="1" customWidth="1"/>
  </cols>
  <sheetData>
    <row r="1" spans="1:4" ht="6" customHeight="1"/>
    <row r="2" spans="1:4">
      <c r="A2" s="355" t="s">
        <v>28</v>
      </c>
      <c r="B2" s="355"/>
      <c r="C2" s="355"/>
      <c r="D2" s="355"/>
    </row>
    <row r="4" spans="1:4">
      <c r="B4" s="350" t="s">
        <v>329</v>
      </c>
      <c r="C4" s="350"/>
      <c r="D4" s="58"/>
    </row>
    <row r="5" spans="1:4">
      <c r="B5" s="48" t="s">
        <v>330</v>
      </c>
      <c r="C5" s="254">
        <v>2022</v>
      </c>
    </row>
    <row r="6" spans="1:4">
      <c r="B6" t="s">
        <v>458</v>
      </c>
      <c r="C6" s="261">
        <v>6</v>
      </c>
    </row>
    <row r="7" spans="1:4">
      <c r="B7" t="s">
        <v>459</v>
      </c>
      <c r="C7" s="261">
        <v>32</v>
      </c>
    </row>
    <row r="8" spans="1:4">
      <c r="B8" t="s">
        <v>460</v>
      </c>
      <c r="C8" s="261">
        <v>9</v>
      </c>
    </row>
    <row r="9" spans="1:4">
      <c r="B9" t="s">
        <v>590</v>
      </c>
      <c r="C9" s="248">
        <v>-47</v>
      </c>
    </row>
    <row r="10" spans="1:4">
      <c r="B10" t="s">
        <v>493</v>
      </c>
      <c r="C10" s="248">
        <v>2</v>
      </c>
    </row>
    <row r="11" spans="1:4">
      <c r="B11" t="s">
        <v>331</v>
      </c>
      <c r="C11" s="248">
        <v>-6</v>
      </c>
    </row>
    <row r="12" spans="1:4">
      <c r="B12" s="121" t="s">
        <v>329</v>
      </c>
      <c r="C12" s="255">
        <f>SUM(C6:C11)</f>
        <v>-4</v>
      </c>
    </row>
    <row r="15" spans="1:4">
      <c r="B15" s="210" t="s">
        <v>456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56.26953125" bestFit="1" customWidth="1"/>
    <col min="3" max="3" width="21.453125" bestFit="1" customWidth="1"/>
    <col min="4" max="4" width="30.54296875" bestFit="1" customWidth="1"/>
    <col min="5" max="5" width="5.26953125" bestFit="1" customWidth="1"/>
    <col min="6" max="6" width="6.26953125" bestFit="1" customWidth="1"/>
    <col min="7" max="7" width="13.7265625" bestFit="1" customWidth="1"/>
  </cols>
  <sheetData>
    <row r="1" spans="1:8" ht="6" customHeight="1"/>
    <row r="2" spans="1:8">
      <c r="A2" s="355" t="s">
        <v>28</v>
      </c>
      <c r="B2" s="355"/>
      <c r="C2" s="355"/>
      <c r="D2" s="355"/>
    </row>
    <row r="4" spans="1:8">
      <c r="B4" s="9" t="s">
        <v>156</v>
      </c>
    </row>
    <row r="5" spans="1:8">
      <c r="C5" s="38" t="s">
        <v>157</v>
      </c>
      <c r="D5" s="38" t="s">
        <v>41</v>
      </c>
      <c r="E5" s="38" t="s">
        <v>158</v>
      </c>
      <c r="F5" s="38" t="s">
        <v>159</v>
      </c>
      <c r="G5" s="38" t="s">
        <v>160</v>
      </c>
      <c r="H5" s="38" t="s">
        <v>161</v>
      </c>
    </row>
    <row r="6" spans="1:8">
      <c r="B6" s="13" t="s">
        <v>162</v>
      </c>
      <c r="C6" s="126">
        <v>342</v>
      </c>
      <c r="D6" s="126">
        <v>131</v>
      </c>
      <c r="E6" s="127"/>
      <c r="F6" s="118">
        <v>1.4</v>
      </c>
      <c r="G6" s="126">
        <v>663</v>
      </c>
      <c r="H6" s="116">
        <v>438</v>
      </c>
    </row>
    <row r="7" spans="1:8">
      <c r="B7" s="13" t="s">
        <v>163</v>
      </c>
      <c r="C7" s="128"/>
      <c r="D7" s="128"/>
      <c r="E7" s="13"/>
      <c r="F7" s="13"/>
      <c r="G7" s="13">
        <v>0</v>
      </c>
      <c r="H7" s="116">
        <v>0</v>
      </c>
    </row>
    <row r="8" spans="1:8">
      <c r="B8" s="13" t="s">
        <v>164</v>
      </c>
      <c r="C8" s="128"/>
      <c r="D8" s="128"/>
      <c r="E8" s="128"/>
      <c r="F8" s="128"/>
      <c r="G8" s="129">
        <v>0</v>
      </c>
      <c r="H8" s="116">
        <v>0</v>
      </c>
    </row>
    <row r="9" spans="1:8">
      <c r="B9" s="10" t="s">
        <v>122</v>
      </c>
      <c r="C9" s="128"/>
      <c r="D9" s="128"/>
      <c r="E9" s="128"/>
      <c r="F9" s="128"/>
      <c r="G9" s="128"/>
      <c r="H9" s="119">
        <v>438</v>
      </c>
    </row>
    <row r="12" spans="1:8">
      <c r="B12" s="210" t="s">
        <v>456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29.7265625" customWidth="1"/>
    <col min="3" max="3" width="21.54296875" customWidth="1"/>
    <col min="4" max="4" width="30.26953125" customWidth="1"/>
    <col min="5" max="5" width="9.453125" style="150" bestFit="1" customWidth="1"/>
    <col min="6" max="6" width="13.453125" style="150" bestFit="1" customWidth="1"/>
  </cols>
  <sheetData>
    <row r="1" spans="1:6" ht="6" customHeight="1"/>
    <row r="2" spans="1:6">
      <c r="A2" s="355" t="s">
        <v>28</v>
      </c>
      <c r="B2" s="355"/>
      <c r="C2" s="355"/>
      <c r="D2" s="355"/>
    </row>
    <row r="4" spans="1:6">
      <c r="B4" s="9" t="s">
        <v>124</v>
      </c>
    </row>
    <row r="6" spans="1:6">
      <c r="B6" s="48" t="s">
        <v>125</v>
      </c>
      <c r="C6" s="48" t="s">
        <v>126</v>
      </c>
      <c r="D6" s="48" t="s">
        <v>127</v>
      </c>
      <c r="E6" s="49" t="s">
        <v>128</v>
      </c>
      <c r="F6" s="49" t="s">
        <v>129</v>
      </c>
    </row>
    <row r="7" spans="1:6">
      <c r="B7" s="130" t="s">
        <v>130</v>
      </c>
      <c r="C7" s="130" t="s">
        <v>131</v>
      </c>
      <c r="D7" s="130" t="s">
        <v>132</v>
      </c>
      <c r="E7" s="154">
        <v>1</v>
      </c>
      <c r="F7" s="154">
        <v>1</v>
      </c>
    </row>
    <row r="8" spans="1:6">
      <c r="B8" t="s">
        <v>133</v>
      </c>
      <c r="C8" t="s">
        <v>131</v>
      </c>
      <c r="D8" t="s">
        <v>134</v>
      </c>
      <c r="E8" s="155">
        <v>1</v>
      </c>
      <c r="F8" s="155">
        <v>1</v>
      </c>
    </row>
    <row r="9" spans="1:6">
      <c r="B9" t="s">
        <v>581</v>
      </c>
      <c r="C9" t="s">
        <v>131</v>
      </c>
      <c r="D9" t="s">
        <v>134</v>
      </c>
      <c r="E9" s="155">
        <v>1</v>
      </c>
      <c r="F9" s="155">
        <v>1</v>
      </c>
    </row>
    <row r="10" spans="1:6">
      <c r="B10" t="s">
        <v>135</v>
      </c>
      <c r="C10" t="s">
        <v>131</v>
      </c>
      <c r="D10" t="s">
        <v>136</v>
      </c>
      <c r="E10" s="155">
        <v>1</v>
      </c>
      <c r="F10" s="155">
        <v>1</v>
      </c>
    </row>
    <row r="11" spans="1:6">
      <c r="B11" s="99" t="s">
        <v>137</v>
      </c>
      <c r="C11" s="99" t="s">
        <v>131</v>
      </c>
      <c r="D11" s="99" t="s">
        <v>138</v>
      </c>
      <c r="E11" s="156"/>
      <c r="F11" s="156"/>
    </row>
    <row r="15" spans="1:6">
      <c r="B15" s="210" t="s">
        <v>456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52.26953125" bestFit="1" customWidth="1"/>
    <col min="3" max="3" width="13.7265625" bestFit="1" customWidth="1"/>
    <col min="4" max="4" width="14.7265625" customWidth="1"/>
  </cols>
  <sheetData>
    <row r="1" spans="1:4" ht="6" customHeight="1"/>
    <row r="2" spans="1:4">
      <c r="A2" s="355" t="s">
        <v>28</v>
      </c>
      <c r="B2" s="355"/>
      <c r="C2" s="355"/>
      <c r="D2" s="355"/>
    </row>
    <row r="4" spans="1:4">
      <c r="B4" s="9" t="s">
        <v>166</v>
      </c>
    </row>
    <row r="5" spans="1:4">
      <c r="C5" s="123" t="s">
        <v>160</v>
      </c>
      <c r="D5" s="123" t="s">
        <v>161</v>
      </c>
    </row>
    <row r="6" spans="1:4">
      <c r="B6" s="13" t="s">
        <v>167</v>
      </c>
      <c r="C6" s="13">
        <v>0</v>
      </c>
      <c r="D6" s="13">
        <v>0</v>
      </c>
    </row>
    <row r="7" spans="1:4">
      <c r="B7" s="13" t="s">
        <v>168</v>
      </c>
      <c r="C7" s="124"/>
      <c r="D7" s="13">
        <v>0</v>
      </c>
    </row>
    <row r="8" spans="1:4">
      <c r="B8" s="13" t="s">
        <v>169</v>
      </c>
      <c r="C8" s="125"/>
      <c r="D8" s="13">
        <v>0</v>
      </c>
    </row>
    <row r="9" spans="1:4">
      <c r="B9" s="13" t="s">
        <v>170</v>
      </c>
      <c r="C9" s="120">
        <v>663</v>
      </c>
      <c r="D9" s="120">
        <v>438</v>
      </c>
    </row>
    <row r="10" spans="1:4">
      <c r="B10" s="10" t="s">
        <v>171</v>
      </c>
      <c r="C10" s="215">
        <v>663</v>
      </c>
      <c r="D10" s="215">
        <v>438</v>
      </c>
    </row>
    <row r="13" spans="1:4">
      <c r="B13" s="210" t="s">
        <v>456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4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15.7265625" bestFit="1" customWidth="1"/>
    <col min="3" max="6" width="14.54296875" customWidth="1"/>
    <col min="12" max="12" width="12" bestFit="1" customWidth="1"/>
  </cols>
  <sheetData>
    <row r="1" spans="1:6" ht="6" customHeight="1"/>
    <row r="2" spans="1:6">
      <c r="A2" s="355" t="s">
        <v>28</v>
      </c>
      <c r="B2" s="355"/>
      <c r="C2" s="355"/>
      <c r="D2" s="355"/>
    </row>
    <row r="4" spans="1:6">
      <c r="B4" s="396" t="s">
        <v>173</v>
      </c>
      <c r="C4" s="396"/>
      <c r="D4" s="396"/>
      <c r="E4" s="396"/>
      <c r="F4" s="396"/>
    </row>
    <row r="6" spans="1:6">
      <c r="C6" s="397" t="s">
        <v>174</v>
      </c>
      <c r="D6" s="397"/>
      <c r="E6" s="397"/>
      <c r="F6" s="397"/>
    </row>
    <row r="7" spans="1:6">
      <c r="C7" s="397" t="s">
        <v>175</v>
      </c>
      <c r="D7" s="397"/>
      <c r="E7" s="397" t="s">
        <v>176</v>
      </c>
      <c r="F7" s="397"/>
    </row>
    <row r="8" spans="1:6">
      <c r="C8" s="122" t="s">
        <v>177</v>
      </c>
      <c r="D8" s="122" t="s">
        <v>178</v>
      </c>
      <c r="E8" s="122" t="s">
        <v>177</v>
      </c>
      <c r="F8" s="122" t="s">
        <v>178</v>
      </c>
    </row>
    <row r="9" spans="1:6">
      <c r="B9" s="13" t="s">
        <v>179</v>
      </c>
      <c r="C9" s="13">
        <v>1879</v>
      </c>
      <c r="D9" s="13">
        <v>0</v>
      </c>
      <c r="E9" s="13">
        <v>501</v>
      </c>
      <c r="F9" s="13">
        <v>0</v>
      </c>
    </row>
    <row r="10" spans="1:6">
      <c r="B10" s="13" t="s">
        <v>593</v>
      </c>
      <c r="C10" s="13">
        <v>347</v>
      </c>
      <c r="D10" s="13">
        <v>0</v>
      </c>
      <c r="E10" s="13">
        <v>0</v>
      </c>
      <c r="F10" s="13">
        <v>0</v>
      </c>
    </row>
    <row r="11" spans="1:6">
      <c r="B11" s="10" t="s">
        <v>92</v>
      </c>
      <c r="C11" s="10">
        <v>2226</v>
      </c>
      <c r="D11" s="10">
        <v>0</v>
      </c>
      <c r="E11" s="10">
        <v>501</v>
      </c>
      <c r="F11" s="10">
        <v>0</v>
      </c>
    </row>
    <row r="14" spans="1:6">
      <c r="B14" s="210" t="s">
        <v>456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16.26953125" bestFit="1" customWidth="1"/>
    <col min="3" max="3" width="14.7265625" bestFit="1" customWidth="1"/>
    <col min="4" max="4" width="14.453125" bestFit="1" customWidth="1"/>
  </cols>
  <sheetData>
    <row r="1" spans="1:4" ht="6" customHeight="1"/>
    <row r="2" spans="1:4">
      <c r="A2" s="355" t="s">
        <v>28</v>
      </c>
      <c r="B2" s="355"/>
      <c r="C2" s="355"/>
      <c r="D2" s="355"/>
    </row>
    <row r="4" spans="1:4">
      <c r="B4" s="58" t="s">
        <v>181</v>
      </c>
    </row>
    <row r="6" spans="1:4">
      <c r="C6" s="13" t="s">
        <v>182</v>
      </c>
      <c r="D6" s="13" t="s">
        <v>183</v>
      </c>
    </row>
    <row r="7" spans="1:4">
      <c r="B7" s="10" t="s">
        <v>184</v>
      </c>
      <c r="C7" s="13">
        <v>0</v>
      </c>
      <c r="D7" s="13">
        <v>0</v>
      </c>
    </row>
    <row r="10" spans="1:4">
      <c r="B10" s="210" t="s">
        <v>456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13.453125" customWidth="1"/>
    <col min="3" max="3" width="12.7265625" customWidth="1"/>
    <col min="4" max="4" width="57.26953125" bestFit="1" customWidth="1"/>
    <col min="5" max="5" width="14" customWidth="1"/>
  </cols>
  <sheetData>
    <row r="1" spans="1:6" ht="6" customHeight="1"/>
    <row r="2" spans="1:6">
      <c r="A2" s="355" t="s">
        <v>28</v>
      </c>
      <c r="B2" s="355"/>
      <c r="C2" s="355"/>
      <c r="D2" s="355"/>
    </row>
    <row r="4" spans="1:6">
      <c r="B4" s="398" t="s">
        <v>217</v>
      </c>
      <c r="C4" s="398"/>
      <c r="D4" s="291"/>
      <c r="E4" s="398" t="s">
        <v>218</v>
      </c>
      <c r="F4" s="398"/>
    </row>
    <row r="5" spans="1:6">
      <c r="B5" s="292">
        <v>44561</v>
      </c>
      <c r="C5" s="293">
        <v>44926</v>
      </c>
      <c r="D5" s="48"/>
      <c r="E5" s="293">
        <v>44926</v>
      </c>
      <c r="F5" s="292">
        <v>44561</v>
      </c>
    </row>
    <row r="6" spans="1:6">
      <c r="B6" s="294"/>
      <c r="C6" s="295"/>
      <c r="D6" s="296" t="s">
        <v>527</v>
      </c>
      <c r="E6" s="295"/>
      <c r="F6" s="294"/>
    </row>
    <row r="7" spans="1:6">
      <c r="B7" s="278">
        <v>8</v>
      </c>
      <c r="C7" s="297">
        <v>12.2</v>
      </c>
      <c r="D7" t="s">
        <v>528</v>
      </c>
      <c r="E7" s="297">
        <v>0.6</v>
      </c>
      <c r="F7" s="278">
        <v>-3</v>
      </c>
    </row>
    <row r="8" spans="1:6">
      <c r="B8" s="278">
        <v>13</v>
      </c>
      <c r="C8" s="297">
        <v>4.4000000000000004</v>
      </c>
      <c r="D8" t="s">
        <v>529</v>
      </c>
      <c r="E8" s="297">
        <v>5</v>
      </c>
      <c r="F8" s="278">
        <v>15</v>
      </c>
    </row>
    <row r="9" spans="1:6">
      <c r="B9" s="278">
        <v>9</v>
      </c>
      <c r="C9" s="297">
        <v>13.3</v>
      </c>
      <c r="D9" t="s">
        <v>530</v>
      </c>
      <c r="E9" s="297">
        <v>11</v>
      </c>
      <c r="F9" s="278">
        <v>7</v>
      </c>
    </row>
    <row r="10" spans="1:6">
      <c r="B10" s="278">
        <v>-7</v>
      </c>
      <c r="C10" s="297">
        <v>1.5</v>
      </c>
      <c r="D10" t="s">
        <v>531</v>
      </c>
      <c r="E10" s="297">
        <v>-3</v>
      </c>
      <c r="F10" s="278">
        <v>6</v>
      </c>
    </row>
    <row r="11" spans="1:6">
      <c r="B11" s="279">
        <v>-1</v>
      </c>
      <c r="C11" s="298">
        <v>-18.2</v>
      </c>
      <c r="D11" s="99" t="s">
        <v>333</v>
      </c>
      <c r="E11" s="298">
        <v>-5</v>
      </c>
      <c r="F11" s="279">
        <v>0</v>
      </c>
    </row>
    <row r="12" spans="1:6">
      <c r="B12" s="279">
        <v>22</v>
      </c>
      <c r="C12" s="298">
        <v>13.200000000000003</v>
      </c>
      <c r="D12" s="99" t="s">
        <v>92</v>
      </c>
      <c r="E12" s="298">
        <v>8.6000000000000014</v>
      </c>
      <c r="F12" s="279">
        <v>25</v>
      </c>
    </row>
    <row r="13" spans="1:6">
      <c r="C13" s="299"/>
      <c r="E13" s="299"/>
    </row>
    <row r="14" spans="1:6">
      <c r="B14" s="278">
        <v>-17</v>
      </c>
      <c r="C14" s="297">
        <v>-15.7</v>
      </c>
      <c r="D14" t="s">
        <v>532</v>
      </c>
      <c r="E14" s="297">
        <v>-15.5</v>
      </c>
      <c r="F14" s="278">
        <v>-16</v>
      </c>
    </row>
    <row r="15" spans="1:6">
      <c r="B15" s="278">
        <v>-13</v>
      </c>
      <c r="C15" s="297">
        <v>-20.3</v>
      </c>
      <c r="D15" t="s">
        <v>533</v>
      </c>
      <c r="E15" s="297">
        <v>-6.7</v>
      </c>
      <c r="F15" s="278">
        <v>7</v>
      </c>
    </row>
    <row r="16" spans="1:6">
      <c r="B16" s="278">
        <v>-83</v>
      </c>
      <c r="C16" s="297">
        <v>-56.7</v>
      </c>
      <c r="D16" t="s">
        <v>534</v>
      </c>
      <c r="E16" s="297">
        <v>-26.3</v>
      </c>
      <c r="F16" s="278">
        <v>-53</v>
      </c>
    </row>
    <row r="17" spans="2:6">
      <c r="B17" s="278">
        <v>82</v>
      </c>
      <c r="C17" s="297">
        <v>51.4</v>
      </c>
      <c r="D17" t="s">
        <v>535</v>
      </c>
      <c r="E17" s="297">
        <v>51.4</v>
      </c>
      <c r="F17" s="278">
        <v>82</v>
      </c>
    </row>
    <row r="18" spans="2:6">
      <c r="B18" s="278">
        <v>50</v>
      </c>
      <c r="C18" s="297">
        <v>52.2</v>
      </c>
      <c r="D18" t="s">
        <v>536</v>
      </c>
      <c r="E18" s="297">
        <v>4.2</v>
      </c>
      <c r="F18" s="278">
        <v>4</v>
      </c>
    </row>
    <row r="19" spans="2:6">
      <c r="B19" s="300">
        <v>3</v>
      </c>
      <c r="C19" s="298">
        <v>2.2999999999999998</v>
      </c>
      <c r="D19" s="99" t="s">
        <v>537</v>
      </c>
      <c r="E19" s="298">
        <v>1.4</v>
      </c>
      <c r="F19" s="300">
        <v>1</v>
      </c>
    </row>
    <row r="20" spans="2:6">
      <c r="B20" s="301">
        <v>22</v>
      </c>
      <c r="C20" s="302">
        <v>13.2</v>
      </c>
      <c r="D20" s="121" t="s">
        <v>92</v>
      </c>
      <c r="E20" s="302">
        <v>8.4999999999999982</v>
      </c>
      <c r="F20" s="301">
        <v>25</v>
      </c>
    </row>
    <row r="22" spans="2:6">
      <c r="B22" s="210" t="s">
        <v>456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48" customWidth="1"/>
    <col min="3" max="10" width="9.7265625" customWidth="1"/>
  </cols>
  <sheetData>
    <row r="1" spans="1:10" ht="6" customHeight="1"/>
    <row r="2" spans="1:10">
      <c r="A2" s="355" t="s">
        <v>28</v>
      </c>
      <c r="B2" s="355"/>
      <c r="C2" s="355"/>
      <c r="D2" s="355"/>
    </row>
    <row r="4" spans="1:10" ht="29">
      <c r="B4" s="251"/>
      <c r="C4" s="277" t="s">
        <v>92</v>
      </c>
      <c r="D4" s="277" t="s">
        <v>335</v>
      </c>
      <c r="E4" s="277" t="s">
        <v>336</v>
      </c>
      <c r="F4" s="277" t="s">
        <v>591</v>
      </c>
      <c r="G4" s="100" t="s">
        <v>337</v>
      </c>
      <c r="H4" s="100" t="s">
        <v>338</v>
      </c>
      <c r="I4" s="100" t="s">
        <v>569</v>
      </c>
      <c r="J4" s="100" t="s">
        <v>339</v>
      </c>
    </row>
    <row r="5" spans="1:10">
      <c r="B5" t="s">
        <v>340</v>
      </c>
      <c r="C5" s="278">
        <v>89501</v>
      </c>
      <c r="D5" s="278">
        <v>85217</v>
      </c>
      <c r="E5" s="278">
        <v>4284</v>
      </c>
      <c r="F5" s="278">
        <v>1950</v>
      </c>
      <c r="G5" s="278">
        <v>1047</v>
      </c>
      <c r="H5" s="278">
        <v>386</v>
      </c>
      <c r="I5" s="278">
        <v>458</v>
      </c>
      <c r="J5" s="278">
        <v>443</v>
      </c>
    </row>
    <row r="6" spans="1:10">
      <c r="B6" t="s">
        <v>341</v>
      </c>
      <c r="C6" s="278">
        <v>89501</v>
      </c>
      <c r="D6" s="278">
        <v>78098</v>
      </c>
      <c r="E6" s="278">
        <v>11403</v>
      </c>
      <c r="F6" s="278">
        <v>154</v>
      </c>
      <c r="G6" s="278">
        <v>11104</v>
      </c>
      <c r="H6" s="278">
        <v>0</v>
      </c>
      <c r="I6" s="278">
        <v>64</v>
      </c>
      <c r="J6" s="278">
        <v>81</v>
      </c>
    </row>
    <row r="7" spans="1:10">
      <c r="B7" s="99" t="s">
        <v>342</v>
      </c>
      <c r="C7" s="279"/>
      <c r="D7" s="279"/>
      <c r="E7" s="279">
        <v>7123</v>
      </c>
      <c r="F7" s="279">
        <v>-1811</v>
      </c>
      <c r="G7" s="279">
        <v>10060</v>
      </c>
      <c r="H7" s="279">
        <v>-383</v>
      </c>
      <c r="I7" s="279">
        <v>-390</v>
      </c>
      <c r="J7" s="279">
        <v>-353</v>
      </c>
    </row>
    <row r="8" spans="1:10">
      <c r="B8" s="99" t="s">
        <v>343</v>
      </c>
      <c r="C8" s="279"/>
      <c r="D8" s="279"/>
      <c r="E8" s="279">
        <v>4</v>
      </c>
      <c r="F8" s="279">
        <v>-15</v>
      </c>
      <c r="G8" s="279">
        <v>3</v>
      </c>
      <c r="H8" s="279">
        <v>3</v>
      </c>
      <c r="I8" s="279">
        <v>4</v>
      </c>
      <c r="J8" s="279">
        <v>9</v>
      </c>
    </row>
    <row r="10" spans="1:10">
      <c r="B10" s="210" t="s">
        <v>456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30.54296875" bestFit="1" customWidth="1"/>
  </cols>
  <sheetData>
    <row r="1" spans="1:4" ht="6" customHeight="1"/>
    <row r="2" spans="1:4">
      <c r="A2" s="355" t="s">
        <v>28</v>
      </c>
      <c r="B2" s="355"/>
      <c r="C2" s="355"/>
      <c r="D2" s="355"/>
    </row>
    <row r="4" spans="1:4">
      <c r="B4" s="9" t="s">
        <v>345</v>
      </c>
    </row>
    <row r="5" spans="1:4">
      <c r="B5" s="98"/>
      <c r="C5" s="280">
        <v>44926</v>
      </c>
      <c r="D5" s="280">
        <v>44561</v>
      </c>
    </row>
    <row r="6" spans="1:4">
      <c r="B6" s="48" t="s">
        <v>494</v>
      </c>
      <c r="C6" s="281">
        <v>246</v>
      </c>
      <c r="D6" s="281">
        <v>204</v>
      </c>
    </row>
    <row r="8" spans="1:4">
      <c r="B8" s="210" t="s">
        <v>456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showGridLines="0" zoomScaleNormal="100" workbookViewId="0"/>
  </sheetViews>
  <sheetFormatPr baseColWidth="10" defaultColWidth="11.453125" defaultRowHeight="14.5"/>
  <cols>
    <col min="1" max="1" width="3" style="66" customWidth="1"/>
    <col min="2" max="2" width="28" style="66" bestFit="1" customWidth="1"/>
    <col min="3" max="16384" width="11.453125" style="66"/>
  </cols>
  <sheetData>
    <row r="1" spans="1:11" ht="6" customHeight="1"/>
    <row r="2" spans="1:11">
      <c r="A2" s="355" t="s">
        <v>28</v>
      </c>
      <c r="B2" s="355"/>
      <c r="C2" s="355"/>
      <c r="D2" s="355"/>
    </row>
    <row r="4" spans="1:11">
      <c r="B4" s="59" t="s">
        <v>186</v>
      </c>
    </row>
    <row r="5" spans="1:11">
      <c r="B5" s="60"/>
    </row>
    <row r="6" spans="1:11">
      <c r="B6" s="167"/>
      <c r="C6" s="356" t="s">
        <v>30</v>
      </c>
      <c r="D6" s="356"/>
      <c r="E6" s="356"/>
      <c r="F6" s="357" t="s">
        <v>31</v>
      </c>
      <c r="G6" s="357"/>
      <c r="H6" s="357"/>
      <c r="I6" s="356" t="s">
        <v>32</v>
      </c>
      <c r="J6" s="356"/>
      <c r="K6" s="356"/>
    </row>
    <row r="7" spans="1:11">
      <c r="B7" s="167"/>
      <c r="C7" s="61" t="s">
        <v>8</v>
      </c>
      <c r="D7" s="61"/>
      <c r="E7" s="61" t="s">
        <v>187</v>
      </c>
      <c r="F7" s="62" t="s">
        <v>8</v>
      </c>
      <c r="G7" s="62"/>
      <c r="H7" s="62" t="s">
        <v>187</v>
      </c>
      <c r="I7" s="61" t="s">
        <v>8</v>
      </c>
      <c r="J7" s="61"/>
      <c r="K7" s="61" t="s">
        <v>187</v>
      </c>
    </row>
    <row r="8" spans="1:11">
      <c r="B8" s="167"/>
      <c r="C8" s="242" t="s">
        <v>613</v>
      </c>
      <c r="D8" s="242" t="s">
        <v>582</v>
      </c>
      <c r="E8" s="243"/>
      <c r="F8" s="244" t="s">
        <v>613</v>
      </c>
      <c r="G8" s="244" t="s">
        <v>582</v>
      </c>
      <c r="H8" s="244"/>
      <c r="I8" s="242" t="s">
        <v>613</v>
      </c>
      <c r="J8" s="242" t="s">
        <v>582</v>
      </c>
      <c r="K8" s="243"/>
    </row>
    <row r="9" spans="1:11">
      <c r="B9" s="63" t="s">
        <v>188</v>
      </c>
      <c r="C9" s="64">
        <v>33458</v>
      </c>
      <c r="D9" s="64">
        <f t="shared" ref="D9" si="0">SUM(D10:D11)</f>
        <v>32691</v>
      </c>
      <c r="E9" s="64">
        <f>SUM(E10:E11)</f>
        <v>2676.6400000000003</v>
      </c>
      <c r="F9" s="65">
        <v>30940</v>
      </c>
      <c r="G9" s="65">
        <f t="shared" ref="G9:H9" si="1">SUM(G10:G11)</f>
        <v>28969</v>
      </c>
      <c r="H9" s="65">
        <f t="shared" si="1"/>
        <v>2475.2000000000003</v>
      </c>
      <c r="I9" s="64">
        <v>6356</v>
      </c>
      <c r="J9" s="64">
        <f t="shared" ref="J9:K9" si="2">SUM(J10:J11)</f>
        <v>7083</v>
      </c>
      <c r="K9" s="64">
        <f t="shared" si="2"/>
        <v>508.47999999999996</v>
      </c>
    </row>
    <row r="10" spans="1:11">
      <c r="B10" s="167" t="s">
        <v>189</v>
      </c>
      <c r="C10" s="152">
        <v>2442</v>
      </c>
      <c r="D10" s="152">
        <v>2207</v>
      </c>
      <c r="E10" s="152">
        <f>+C10*0.08</f>
        <v>195.36</v>
      </c>
      <c r="F10" s="153">
        <v>5417</v>
      </c>
      <c r="G10" s="153">
        <v>4835</v>
      </c>
      <c r="H10" s="153">
        <f>+F10*0.08</f>
        <v>433.36</v>
      </c>
      <c r="I10" s="152">
        <v>505</v>
      </c>
      <c r="J10" s="152">
        <v>501</v>
      </c>
      <c r="K10" s="152">
        <f t="shared" ref="K10:K13" si="3">+I10*0.08</f>
        <v>40.4</v>
      </c>
    </row>
    <row r="11" spans="1:11">
      <c r="B11" s="167" t="s">
        <v>606</v>
      </c>
      <c r="C11" s="152">
        <v>31016</v>
      </c>
      <c r="D11" s="152">
        <v>30484</v>
      </c>
      <c r="E11" s="152">
        <f t="shared" ref="E11:E13" si="4">+C11*0.08</f>
        <v>2481.2800000000002</v>
      </c>
      <c r="F11" s="153">
        <v>25523</v>
      </c>
      <c r="G11" s="153">
        <v>24134</v>
      </c>
      <c r="H11" s="153">
        <f>+F11*0.08</f>
        <v>2041.8400000000001</v>
      </c>
      <c r="I11" s="152">
        <v>5851</v>
      </c>
      <c r="J11" s="152">
        <v>6582</v>
      </c>
      <c r="K11" s="245">
        <f t="shared" si="3"/>
        <v>468.08</v>
      </c>
    </row>
    <row r="12" spans="1:11">
      <c r="B12" s="63" t="s">
        <v>190</v>
      </c>
      <c r="C12" s="64">
        <v>157</v>
      </c>
      <c r="D12" s="64">
        <v>235</v>
      </c>
      <c r="E12" s="64">
        <f t="shared" si="4"/>
        <v>12.56</v>
      </c>
      <c r="F12" s="65">
        <v>103</v>
      </c>
      <c r="G12" s="65">
        <v>68</v>
      </c>
      <c r="H12" s="65">
        <f t="shared" ref="H12:H13" si="5">+F12*0.08</f>
        <v>8.24</v>
      </c>
      <c r="I12" s="64">
        <v>310</v>
      </c>
      <c r="J12" s="64">
        <v>176</v>
      </c>
      <c r="K12" s="64">
        <f t="shared" si="3"/>
        <v>24.8</v>
      </c>
    </row>
    <row r="13" spans="1:11">
      <c r="B13" s="63" t="s">
        <v>191</v>
      </c>
      <c r="C13" s="64">
        <v>2996</v>
      </c>
      <c r="D13" s="64">
        <v>2996</v>
      </c>
      <c r="E13" s="64">
        <f t="shared" si="4"/>
        <v>239.68</v>
      </c>
      <c r="F13" s="65">
        <v>2880</v>
      </c>
      <c r="G13" s="65">
        <v>2880</v>
      </c>
      <c r="H13" s="65">
        <f t="shared" si="5"/>
        <v>230.4</v>
      </c>
      <c r="I13" s="64">
        <v>585</v>
      </c>
      <c r="J13" s="64">
        <v>585</v>
      </c>
      <c r="K13" s="64">
        <f t="shared" si="3"/>
        <v>46.800000000000004</v>
      </c>
    </row>
    <row r="14" spans="1:11">
      <c r="B14" s="63" t="s">
        <v>122</v>
      </c>
      <c r="C14" s="64">
        <v>37539</v>
      </c>
      <c r="D14" s="64">
        <f t="shared" ref="D14:K14" si="6">+D9+D12+D13</f>
        <v>35922</v>
      </c>
      <c r="E14" s="64">
        <f t="shared" si="6"/>
        <v>2928.88</v>
      </c>
      <c r="F14" s="65">
        <v>33923</v>
      </c>
      <c r="G14" s="65">
        <f t="shared" si="6"/>
        <v>31917</v>
      </c>
      <c r="H14" s="65">
        <f t="shared" si="6"/>
        <v>2713.84</v>
      </c>
      <c r="I14" s="64">
        <v>8624</v>
      </c>
      <c r="J14" s="64">
        <f t="shared" si="6"/>
        <v>7844</v>
      </c>
      <c r="K14" s="64">
        <f t="shared" si="6"/>
        <v>580.07999999999993</v>
      </c>
    </row>
    <row r="15" spans="1:11" ht="11.25" customHeight="1"/>
    <row r="17" spans="2:6">
      <c r="B17" s="213" t="s">
        <v>456</v>
      </c>
    </row>
    <row r="19" spans="2:6">
      <c r="F19"/>
    </row>
    <row r="20" spans="2:6">
      <c r="F20"/>
    </row>
    <row r="21" spans="2:6">
      <c r="F21"/>
    </row>
    <row r="22" spans="2:6">
      <c r="F22"/>
    </row>
    <row r="23" spans="2:6">
      <c r="F23"/>
    </row>
    <row r="24" spans="2:6">
      <c r="F24"/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E9 G9:H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style="66" customWidth="1"/>
    <col min="2" max="2" width="53.7265625" style="66" bestFit="1" customWidth="1"/>
    <col min="3" max="3" width="8.54296875" style="66" bestFit="1" customWidth="1"/>
    <col min="4" max="4" width="12.7265625" style="66" bestFit="1" customWidth="1"/>
    <col min="5" max="5" width="14" style="66" bestFit="1" customWidth="1"/>
    <col min="6" max="6" width="14" style="66" customWidth="1"/>
    <col min="7" max="7" width="6.54296875" style="66" bestFit="1" customWidth="1"/>
    <col min="8" max="16384" width="11.453125" style="66"/>
  </cols>
  <sheetData>
    <row r="1" spans="1:10" ht="6" customHeight="1"/>
    <row r="2" spans="1:10">
      <c r="A2" s="355" t="s">
        <v>28</v>
      </c>
      <c r="B2" s="355"/>
      <c r="C2" s="355"/>
      <c r="D2" s="355"/>
    </row>
    <row r="4" spans="1:10" s="14" customFormat="1">
      <c r="B4" s="358" t="s">
        <v>193</v>
      </c>
      <c r="C4" s="358"/>
      <c r="D4" s="358"/>
      <c r="E4" s="358"/>
      <c r="F4" s="358"/>
      <c r="G4" s="358"/>
    </row>
    <row r="5" spans="1:10">
      <c r="B5" s="72"/>
      <c r="C5" s="104"/>
      <c r="D5" s="359" t="s">
        <v>346</v>
      </c>
      <c r="E5" s="359"/>
      <c r="F5" s="359"/>
      <c r="G5" s="359"/>
      <c r="I5" s="360"/>
      <c r="J5" s="360"/>
    </row>
    <row r="6" spans="1:10">
      <c r="B6" s="105" t="s">
        <v>194</v>
      </c>
      <c r="C6" s="106" t="s">
        <v>347</v>
      </c>
      <c r="D6" s="67" t="s">
        <v>188</v>
      </c>
      <c r="E6" s="67" t="s">
        <v>195</v>
      </c>
      <c r="F6" s="67" t="s">
        <v>190</v>
      </c>
      <c r="G6" s="67" t="s">
        <v>348</v>
      </c>
    </row>
    <row r="7" spans="1:10">
      <c r="B7" s="74" t="s">
        <v>196</v>
      </c>
      <c r="C7" s="262">
        <v>394</v>
      </c>
      <c r="D7" s="265">
        <v>394</v>
      </c>
      <c r="E7" s="69"/>
      <c r="F7" s="69"/>
      <c r="G7" s="69"/>
    </row>
    <row r="8" spans="1:10">
      <c r="B8" s="107" t="s">
        <v>197</v>
      </c>
      <c r="C8" s="262">
        <v>361</v>
      </c>
      <c r="D8" s="265">
        <v>361</v>
      </c>
      <c r="E8" s="265"/>
      <c r="F8" s="265"/>
      <c r="G8" s="265"/>
    </row>
    <row r="9" spans="1:10">
      <c r="B9" s="74" t="s">
        <v>198</v>
      </c>
      <c r="C9" s="262">
        <v>76078</v>
      </c>
      <c r="D9" s="265">
        <v>76078</v>
      </c>
      <c r="E9" s="265"/>
      <c r="F9" s="265"/>
      <c r="G9" s="265"/>
    </row>
    <row r="10" spans="1:10">
      <c r="B10" s="74" t="s">
        <v>199</v>
      </c>
      <c r="C10" s="262">
        <v>11013</v>
      </c>
      <c r="D10" s="265">
        <v>11013</v>
      </c>
      <c r="E10" s="265"/>
      <c r="F10" s="265"/>
      <c r="G10" s="265"/>
    </row>
    <row r="11" spans="1:10">
      <c r="B11" s="74" t="s">
        <v>200</v>
      </c>
      <c r="C11" s="262">
        <v>987</v>
      </c>
      <c r="D11" s="265">
        <v>987</v>
      </c>
      <c r="E11" s="265">
        <v>987</v>
      </c>
      <c r="F11" s="265"/>
      <c r="G11" s="265"/>
    </row>
    <row r="12" spans="1:10">
      <c r="B12" s="74" t="s">
        <v>201</v>
      </c>
      <c r="C12" s="262">
        <v>246</v>
      </c>
      <c r="D12" s="265">
        <v>246</v>
      </c>
      <c r="E12" s="265"/>
      <c r="F12" s="265"/>
      <c r="G12" s="265"/>
    </row>
    <row r="13" spans="1:10">
      <c r="B13" s="74" t="s">
        <v>202</v>
      </c>
      <c r="C13" s="262">
        <v>0</v>
      </c>
      <c r="D13" s="265"/>
      <c r="E13" s="265"/>
      <c r="F13" s="265"/>
      <c r="G13" s="265">
        <v>0</v>
      </c>
    </row>
    <row r="14" spans="1:10">
      <c r="B14" s="74" t="s">
        <v>203</v>
      </c>
      <c r="C14" s="262">
        <v>0</v>
      </c>
      <c r="D14" s="265"/>
      <c r="E14" s="265"/>
      <c r="F14" s="265"/>
      <c r="G14" s="265">
        <v>0</v>
      </c>
    </row>
    <row r="15" spans="1:10">
      <c r="B15" s="74" t="s">
        <v>204</v>
      </c>
      <c r="C15" s="262">
        <v>0</v>
      </c>
      <c r="D15" s="265"/>
      <c r="E15" s="265"/>
      <c r="F15" s="265"/>
      <c r="G15" s="265">
        <v>0</v>
      </c>
    </row>
    <row r="16" spans="1:10">
      <c r="B16" s="74" t="s">
        <v>205</v>
      </c>
      <c r="C16" s="262">
        <v>0</v>
      </c>
      <c r="D16" s="265"/>
      <c r="E16" s="265"/>
      <c r="F16" s="265"/>
      <c r="G16" s="265">
        <v>0</v>
      </c>
    </row>
    <row r="17" spans="2:7">
      <c r="B17" s="74" t="s">
        <v>206</v>
      </c>
      <c r="C17" s="262">
        <v>56</v>
      </c>
      <c r="D17" s="265"/>
      <c r="E17" s="265"/>
      <c r="F17" s="265"/>
      <c r="G17" s="265">
        <v>56</v>
      </c>
    </row>
    <row r="18" spans="2:7">
      <c r="B18" s="74" t="s">
        <v>207</v>
      </c>
      <c r="C18" s="262">
        <v>202</v>
      </c>
      <c r="D18" s="265"/>
      <c r="E18" s="265"/>
      <c r="F18" s="265"/>
      <c r="G18" s="265">
        <v>202</v>
      </c>
    </row>
    <row r="19" spans="2:7">
      <c r="B19" s="74" t="s">
        <v>208</v>
      </c>
      <c r="C19" s="263">
        <v>164</v>
      </c>
      <c r="D19" s="266"/>
      <c r="E19" s="266"/>
      <c r="F19" s="266"/>
      <c r="G19" s="266">
        <v>164</v>
      </c>
    </row>
    <row r="20" spans="2:7">
      <c r="B20" s="108" t="s">
        <v>209</v>
      </c>
      <c r="C20" s="264">
        <f>SUM(C7:C19)</f>
        <v>89501</v>
      </c>
      <c r="D20" s="264">
        <f t="shared" ref="D20:G20" si="0">SUM(D7:D19)</f>
        <v>89079</v>
      </c>
      <c r="E20" s="264">
        <f t="shared" si="0"/>
        <v>987</v>
      </c>
      <c r="F20" s="264">
        <f t="shared" si="0"/>
        <v>0</v>
      </c>
      <c r="G20" s="264">
        <f t="shared" si="0"/>
        <v>422</v>
      </c>
    </row>
    <row r="21" spans="2:7">
      <c r="B21" s="109"/>
      <c r="C21" s="110"/>
      <c r="D21" s="110"/>
      <c r="E21" s="110"/>
      <c r="F21" s="110"/>
      <c r="G21" s="110"/>
    </row>
    <row r="23" spans="2:7">
      <c r="B23" s="213" t="s">
        <v>211</v>
      </c>
      <c r="C23" s="213"/>
      <c r="D23" s="213"/>
    </row>
    <row r="24" spans="2:7">
      <c r="B24" s="213" t="s">
        <v>456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showGridLines="0" zoomScaleNormal="100" workbookViewId="0"/>
  </sheetViews>
  <sheetFormatPr baseColWidth="10" defaultColWidth="11.453125" defaultRowHeight="14.5"/>
  <cols>
    <col min="1" max="1" width="3" style="66" customWidth="1"/>
    <col min="2" max="2" width="39" style="66" bestFit="1" customWidth="1"/>
    <col min="3" max="3" width="13.54296875" style="66" bestFit="1" customWidth="1"/>
    <col min="4" max="16384" width="11.453125" style="66"/>
  </cols>
  <sheetData>
    <row r="1" spans="1:4" ht="6" customHeight="1"/>
    <row r="2" spans="1:4">
      <c r="A2" s="355" t="s">
        <v>28</v>
      </c>
      <c r="B2" s="355"/>
      <c r="C2" s="355"/>
      <c r="D2" s="355"/>
    </row>
    <row r="4" spans="1:4">
      <c r="B4" s="361" t="s">
        <v>368</v>
      </c>
      <c r="C4" s="361"/>
    </row>
    <row r="5" spans="1:4">
      <c r="B5" s="361" t="s">
        <v>369</v>
      </c>
      <c r="C5" s="361"/>
    </row>
    <row r="7" spans="1:4">
      <c r="B7" s="111" t="s">
        <v>213</v>
      </c>
      <c r="C7" s="267">
        <v>89501</v>
      </c>
    </row>
    <row r="8" spans="1:4">
      <c r="B8" s="66" t="s">
        <v>42</v>
      </c>
      <c r="C8" s="268">
        <v>2952</v>
      </c>
    </row>
    <row r="9" spans="1:4">
      <c r="B9" s="66" t="s">
        <v>214</v>
      </c>
      <c r="C9" s="268">
        <f>+C10-C8-C7</f>
        <v>3716</v>
      </c>
      <c r="D9" s="268"/>
    </row>
    <row r="10" spans="1:4">
      <c r="B10" s="111" t="s">
        <v>215</v>
      </c>
      <c r="C10" s="267">
        <v>96169</v>
      </c>
    </row>
    <row r="13" spans="1:4">
      <c r="B13" s="213" t="s">
        <v>456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53125" defaultRowHeight="14.5"/>
  <cols>
    <col min="1" max="1" width="3" style="66" customWidth="1"/>
    <col min="2" max="2" width="61.453125" style="66" bestFit="1" customWidth="1"/>
    <col min="3" max="5" width="22.453125" style="66" customWidth="1"/>
    <col min="6" max="16384" width="11.453125" style="66"/>
  </cols>
  <sheetData>
    <row r="1" spans="1:5" ht="6" customHeight="1"/>
    <row r="2" spans="1:5">
      <c r="A2" s="355" t="s">
        <v>28</v>
      </c>
      <c r="B2" s="355"/>
      <c r="C2" s="355"/>
      <c r="D2" s="355"/>
    </row>
    <row r="4" spans="1:5">
      <c r="B4" s="59" t="s">
        <v>7</v>
      </c>
    </row>
    <row r="5" spans="1:5">
      <c r="B5" s="70"/>
      <c r="C5" s="71" t="s">
        <v>217</v>
      </c>
      <c r="D5" s="71" t="s">
        <v>218</v>
      </c>
      <c r="E5" s="71" t="s">
        <v>219</v>
      </c>
    </row>
    <row r="6" spans="1:5">
      <c r="B6" s="72" t="s">
        <v>220</v>
      </c>
      <c r="C6" s="73">
        <v>1344</v>
      </c>
      <c r="D6" s="73">
        <v>1344</v>
      </c>
      <c r="E6" s="73">
        <v>1550</v>
      </c>
    </row>
    <row r="7" spans="1:5">
      <c r="B7" s="66" t="s">
        <v>484</v>
      </c>
      <c r="C7" s="73">
        <v>5708</v>
      </c>
      <c r="D7" s="73">
        <v>5525</v>
      </c>
      <c r="E7" s="73">
        <v>15</v>
      </c>
    </row>
    <row r="8" spans="1:5">
      <c r="B8" s="74" t="s">
        <v>221</v>
      </c>
      <c r="C8" s="75">
        <v>-16</v>
      </c>
      <c r="D8" s="75">
        <v>-20</v>
      </c>
      <c r="E8" s="75">
        <v>-3</v>
      </c>
    </row>
    <row r="9" spans="1:5">
      <c r="B9" s="66" t="s">
        <v>222</v>
      </c>
      <c r="C9" s="75">
        <v>0</v>
      </c>
      <c r="D9" s="75">
        <v>0</v>
      </c>
      <c r="E9" s="75">
        <v>0</v>
      </c>
    </row>
    <row r="10" spans="1:5">
      <c r="B10" s="66" t="s">
        <v>206</v>
      </c>
      <c r="C10" s="75">
        <f>-56-35</f>
        <v>-91</v>
      </c>
      <c r="D10" s="75">
        <f>-55-35</f>
        <v>-90</v>
      </c>
      <c r="E10" s="75">
        <v>0</v>
      </c>
    </row>
    <row r="11" spans="1:5">
      <c r="B11" s="74" t="s">
        <v>223</v>
      </c>
      <c r="C11" s="76">
        <v>-518</v>
      </c>
      <c r="D11" s="76">
        <v>-471</v>
      </c>
      <c r="E11" s="76">
        <v>-48</v>
      </c>
    </row>
    <row r="12" spans="1:5">
      <c r="B12" s="63" t="s">
        <v>5</v>
      </c>
      <c r="C12" s="65">
        <f>SUM(C6:C11)</f>
        <v>6427</v>
      </c>
      <c r="D12" s="65">
        <f>SUM(D6:D11)</f>
        <v>6288</v>
      </c>
      <c r="E12" s="65">
        <f>SUM(E6:E11)</f>
        <v>1514</v>
      </c>
    </row>
    <row r="13" spans="1:5">
      <c r="B13" s="66" t="s">
        <v>224</v>
      </c>
      <c r="C13" s="75">
        <v>650</v>
      </c>
      <c r="D13" s="75">
        <v>650</v>
      </c>
      <c r="E13" s="75">
        <v>0</v>
      </c>
    </row>
    <row r="14" spans="1:5">
      <c r="B14" s="66" t="s">
        <v>225</v>
      </c>
      <c r="C14" s="75">
        <v>0</v>
      </c>
      <c r="D14" s="75">
        <v>0</v>
      </c>
      <c r="E14" s="75">
        <v>0</v>
      </c>
    </row>
    <row r="15" spans="1:5">
      <c r="B15" s="63" t="s">
        <v>6</v>
      </c>
      <c r="C15" s="65">
        <f>SUM(C12:C14)</f>
        <v>7077</v>
      </c>
      <c r="D15" s="65">
        <f>SUM(D12:D14)</f>
        <v>6938</v>
      </c>
      <c r="E15" s="65">
        <f>SUM(E12:E14)</f>
        <v>1514</v>
      </c>
    </row>
    <row r="16" spans="1:5">
      <c r="B16" s="74" t="s">
        <v>226</v>
      </c>
      <c r="C16" s="75">
        <v>857</v>
      </c>
      <c r="D16" s="75">
        <v>857</v>
      </c>
      <c r="E16" s="75">
        <v>0</v>
      </c>
    </row>
    <row r="17" spans="2:5">
      <c r="B17" s="63" t="s">
        <v>7</v>
      </c>
      <c r="C17" s="65">
        <f>SUM(C15:C16)</f>
        <v>7934</v>
      </c>
      <c r="D17" s="65">
        <f>SUM(D15:D16)</f>
        <v>7795</v>
      </c>
      <c r="E17" s="65">
        <f>SUM(E15:E16)</f>
        <v>1514</v>
      </c>
    </row>
    <row r="20" spans="2:5">
      <c r="B20" s="213" t="s">
        <v>456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showGridLines="0" zoomScaleNormal="100" workbookViewId="0"/>
  </sheetViews>
  <sheetFormatPr baseColWidth="10" defaultColWidth="11.453125" defaultRowHeight="14.5"/>
  <cols>
    <col min="1" max="1" width="3" style="66" customWidth="1"/>
    <col min="2" max="2" width="52.54296875" style="66" bestFit="1" customWidth="1"/>
    <col min="3" max="3" width="19.453125" style="66" bestFit="1" customWidth="1"/>
    <col min="4" max="4" width="15.26953125" style="66" customWidth="1"/>
    <col min="5" max="5" width="19.453125" style="66" bestFit="1" customWidth="1"/>
    <col min="6" max="6" width="15.26953125" style="66" customWidth="1"/>
    <col min="7" max="7" width="19.453125" style="66" bestFit="1" customWidth="1"/>
    <col min="8" max="8" width="15.26953125" style="66" customWidth="1"/>
    <col min="9" max="16384" width="11.453125" style="66"/>
  </cols>
  <sheetData>
    <row r="1" spans="1:8" ht="6" customHeight="1"/>
    <row r="2" spans="1:8">
      <c r="A2" s="355" t="s">
        <v>28</v>
      </c>
      <c r="B2" s="355"/>
      <c r="C2" s="355"/>
      <c r="D2" s="355"/>
    </row>
    <row r="4" spans="1:8">
      <c r="B4" s="59" t="s">
        <v>187</v>
      </c>
    </row>
    <row r="5" spans="1:8">
      <c r="B5" s="72"/>
      <c r="C5" s="362" t="s">
        <v>217</v>
      </c>
      <c r="D5" s="362"/>
      <c r="E5" s="363" t="s">
        <v>218</v>
      </c>
      <c r="F5" s="363"/>
      <c r="G5" s="362" t="s">
        <v>219</v>
      </c>
      <c r="H5" s="362"/>
    </row>
    <row r="6" spans="1:8">
      <c r="B6" s="77"/>
      <c r="C6" s="78" t="s">
        <v>227</v>
      </c>
      <c r="D6" s="78" t="s">
        <v>187</v>
      </c>
      <c r="E6" s="79" t="s">
        <v>227</v>
      </c>
      <c r="F6" s="79" t="s">
        <v>187</v>
      </c>
      <c r="G6" s="78" t="s">
        <v>227</v>
      </c>
      <c r="H6" s="78" t="s">
        <v>187</v>
      </c>
    </row>
    <row r="7" spans="1:8">
      <c r="B7" s="72" t="s">
        <v>228</v>
      </c>
      <c r="C7" s="80">
        <v>0</v>
      </c>
      <c r="D7" s="80">
        <f>+C7*0.08</f>
        <v>0</v>
      </c>
      <c r="E7" s="73">
        <v>0</v>
      </c>
      <c r="F7" s="73">
        <f>+E7*0.08</f>
        <v>0</v>
      </c>
      <c r="G7" s="80">
        <v>0</v>
      </c>
      <c r="H7" s="80">
        <f>+G7*0.08</f>
        <v>0</v>
      </c>
    </row>
    <row r="8" spans="1:8">
      <c r="B8" s="66" t="s">
        <v>229</v>
      </c>
      <c r="C8" s="68">
        <v>296</v>
      </c>
      <c r="D8" s="68">
        <f>+C8*0.08</f>
        <v>23.68</v>
      </c>
      <c r="E8" s="75">
        <v>296</v>
      </c>
      <c r="F8" s="75">
        <f>+E8*0.08</f>
        <v>23.68</v>
      </c>
      <c r="G8" s="68">
        <v>0</v>
      </c>
      <c r="H8" s="68">
        <f>+G8*0.08</f>
        <v>0</v>
      </c>
    </row>
    <row r="9" spans="1:8">
      <c r="B9" s="66" t="s">
        <v>230</v>
      </c>
      <c r="C9" s="68">
        <v>203</v>
      </c>
      <c r="D9" s="68">
        <f t="shared" ref="D9:D17" si="0">+C9*0.08</f>
        <v>16.240000000000002</v>
      </c>
      <c r="E9" s="75">
        <v>203</v>
      </c>
      <c r="F9" s="75">
        <f t="shared" ref="F9:F17" si="1">+E9*0.08</f>
        <v>16.240000000000002</v>
      </c>
      <c r="G9" s="68">
        <v>0</v>
      </c>
      <c r="H9" s="68">
        <f t="shared" ref="H9:H17" si="2">+G9*0.08</f>
        <v>0</v>
      </c>
    </row>
    <row r="10" spans="1:8">
      <c r="B10" s="66" t="s">
        <v>231</v>
      </c>
      <c r="C10" s="68">
        <v>245</v>
      </c>
      <c r="D10" s="68">
        <f t="shared" si="0"/>
        <v>19.600000000000001</v>
      </c>
      <c r="E10" s="75">
        <v>1208</v>
      </c>
      <c r="F10" s="75">
        <f t="shared" si="1"/>
        <v>96.64</v>
      </c>
      <c r="G10" s="68">
        <v>453</v>
      </c>
      <c r="H10" s="68">
        <f t="shared" si="2"/>
        <v>36.24</v>
      </c>
    </row>
    <row r="11" spans="1:8">
      <c r="B11" s="66" t="s">
        <v>232</v>
      </c>
      <c r="C11" s="68">
        <v>0</v>
      </c>
      <c r="D11" s="68">
        <f t="shared" si="0"/>
        <v>0</v>
      </c>
      <c r="E11" s="75">
        <v>110</v>
      </c>
      <c r="F11" s="75">
        <f t="shared" si="1"/>
        <v>8.8000000000000007</v>
      </c>
      <c r="G11" s="68">
        <v>0</v>
      </c>
      <c r="H11" s="68">
        <f t="shared" si="2"/>
        <v>0</v>
      </c>
    </row>
    <row r="12" spans="1:8">
      <c r="B12" s="66" t="s">
        <v>233</v>
      </c>
      <c r="C12" s="68">
        <v>0</v>
      </c>
      <c r="D12" s="68">
        <f t="shared" si="0"/>
        <v>0</v>
      </c>
      <c r="E12" s="75">
        <v>0</v>
      </c>
      <c r="F12" s="75">
        <f t="shared" si="1"/>
        <v>0</v>
      </c>
      <c r="G12" s="68">
        <v>0</v>
      </c>
      <c r="H12" s="68">
        <f t="shared" si="2"/>
        <v>0</v>
      </c>
    </row>
    <row r="13" spans="1:8">
      <c r="B13" s="66" t="s">
        <v>234</v>
      </c>
      <c r="C13" s="68">
        <v>0</v>
      </c>
      <c r="D13" s="68">
        <f t="shared" si="0"/>
        <v>0</v>
      </c>
      <c r="E13" s="75">
        <v>0</v>
      </c>
      <c r="F13" s="75">
        <f t="shared" si="1"/>
        <v>0</v>
      </c>
      <c r="G13" s="68">
        <v>0</v>
      </c>
      <c r="H13" s="68">
        <f t="shared" si="2"/>
        <v>0</v>
      </c>
    </row>
    <row r="14" spans="1:8">
      <c r="B14" s="66" t="s">
        <v>235</v>
      </c>
      <c r="C14" s="68">
        <v>0</v>
      </c>
      <c r="D14" s="68">
        <f t="shared" si="0"/>
        <v>0</v>
      </c>
      <c r="E14" s="75">
        <v>0</v>
      </c>
      <c r="F14" s="75">
        <f t="shared" si="1"/>
        <v>0</v>
      </c>
      <c r="G14" s="68">
        <v>0</v>
      </c>
      <c r="H14" s="68">
        <f t="shared" si="2"/>
        <v>0</v>
      </c>
    </row>
    <row r="15" spans="1:8">
      <c r="B15" s="66" t="s">
        <v>236</v>
      </c>
      <c r="C15" s="68">
        <v>526</v>
      </c>
      <c r="D15" s="68">
        <f t="shared" si="0"/>
        <v>42.08</v>
      </c>
      <c r="E15" s="75">
        <v>519</v>
      </c>
      <c r="F15" s="75">
        <f t="shared" si="1"/>
        <v>41.52</v>
      </c>
      <c r="G15" s="68">
        <v>7</v>
      </c>
      <c r="H15" s="68">
        <f t="shared" si="2"/>
        <v>0.56000000000000005</v>
      </c>
    </row>
    <row r="16" spans="1:8">
      <c r="B16" s="66" t="s">
        <v>237</v>
      </c>
      <c r="C16" s="68">
        <v>198</v>
      </c>
      <c r="D16" s="68">
        <f t="shared" si="0"/>
        <v>15.84</v>
      </c>
      <c r="E16" s="75">
        <v>198</v>
      </c>
      <c r="F16" s="75">
        <f t="shared" si="1"/>
        <v>15.84</v>
      </c>
      <c r="G16" s="68">
        <v>0</v>
      </c>
      <c r="H16" s="68">
        <f t="shared" si="2"/>
        <v>0</v>
      </c>
    </row>
    <row r="17" spans="2:8">
      <c r="B17" s="77" t="s">
        <v>238</v>
      </c>
      <c r="C17" s="81">
        <v>739</v>
      </c>
      <c r="D17" s="68">
        <f t="shared" si="0"/>
        <v>59.120000000000005</v>
      </c>
      <c r="E17" s="76">
        <v>2302</v>
      </c>
      <c r="F17" s="75">
        <f t="shared" si="1"/>
        <v>184.16</v>
      </c>
      <c r="G17" s="81">
        <v>42</v>
      </c>
      <c r="H17" s="68">
        <f t="shared" si="2"/>
        <v>3.36</v>
      </c>
    </row>
    <row r="18" spans="2:8">
      <c r="B18" s="63" t="s">
        <v>239</v>
      </c>
      <c r="C18" s="82">
        <f t="shared" ref="C18:H18" si="3">SUM(C7:C17)</f>
        <v>2207</v>
      </c>
      <c r="D18" s="82">
        <f t="shared" si="3"/>
        <v>176.56</v>
      </c>
      <c r="E18" s="65">
        <f t="shared" si="3"/>
        <v>4836</v>
      </c>
      <c r="F18" s="65">
        <f t="shared" si="3"/>
        <v>386.88</v>
      </c>
      <c r="G18" s="82">
        <f t="shared" si="3"/>
        <v>502</v>
      </c>
      <c r="H18" s="82">
        <f t="shared" si="3"/>
        <v>40.160000000000004</v>
      </c>
    </row>
    <row r="19" spans="2:8">
      <c r="C19" s="68"/>
      <c r="D19" s="68"/>
      <c r="E19" s="75"/>
      <c r="F19" s="75"/>
      <c r="G19" s="68"/>
      <c r="H19" s="68"/>
    </row>
    <row r="20" spans="2:8">
      <c r="B20" s="66" t="s">
        <v>583</v>
      </c>
      <c r="C20" s="68">
        <f>10129+304+1178</f>
        <v>11611</v>
      </c>
      <c r="D20" s="68">
        <f>+C20*0.08</f>
        <v>928.88</v>
      </c>
      <c r="E20" s="75">
        <f>5205+304</f>
        <v>5509</v>
      </c>
      <c r="F20" s="75">
        <f>+E20*0.08</f>
        <v>440.72</v>
      </c>
      <c r="G20" s="68">
        <f>5179+1154</f>
        <v>6333</v>
      </c>
      <c r="H20" s="68">
        <f>+G20*0.08</f>
        <v>506.64</v>
      </c>
    </row>
    <row r="21" spans="2:8">
      <c r="B21" s="66" t="s">
        <v>232</v>
      </c>
      <c r="C21" s="68">
        <v>18874</v>
      </c>
      <c r="D21" s="68">
        <f t="shared" ref="D21" si="4">+C21*0.08</f>
        <v>1509.92</v>
      </c>
      <c r="E21" s="75">
        <v>18625</v>
      </c>
      <c r="F21" s="75">
        <f t="shared" ref="F21" si="5">+E21*0.08</f>
        <v>1490</v>
      </c>
      <c r="G21" s="68">
        <v>248</v>
      </c>
      <c r="H21" s="68">
        <f t="shared" ref="H21" si="6">+G21*0.08</f>
        <v>19.84</v>
      </c>
    </row>
    <row r="22" spans="2:8">
      <c r="B22" s="63" t="s">
        <v>240</v>
      </c>
      <c r="C22" s="82">
        <f t="shared" ref="C22:H22" si="7">SUM(C20:C21)</f>
        <v>30485</v>
      </c>
      <c r="D22" s="82">
        <f t="shared" si="7"/>
        <v>2438.8000000000002</v>
      </c>
      <c r="E22" s="65">
        <f t="shared" si="7"/>
        <v>24134</v>
      </c>
      <c r="F22" s="65">
        <f t="shared" si="7"/>
        <v>1930.72</v>
      </c>
      <c r="G22" s="82">
        <f t="shared" si="7"/>
        <v>6581</v>
      </c>
      <c r="H22" s="82">
        <f t="shared" si="7"/>
        <v>526.48</v>
      </c>
    </row>
    <row r="23" spans="2:8">
      <c r="B23" s="83" t="s">
        <v>241</v>
      </c>
      <c r="C23" s="78">
        <f t="shared" ref="C23:H23" si="8">+C18+C22</f>
        <v>32692</v>
      </c>
      <c r="D23" s="78">
        <f t="shared" si="8"/>
        <v>2615.36</v>
      </c>
      <c r="E23" s="79">
        <f t="shared" si="8"/>
        <v>28970</v>
      </c>
      <c r="F23" s="79">
        <f t="shared" si="8"/>
        <v>2317.6</v>
      </c>
      <c r="G23" s="78">
        <f t="shared" si="8"/>
        <v>7083</v>
      </c>
      <c r="H23" s="78">
        <f t="shared" si="8"/>
        <v>566.64</v>
      </c>
    </row>
    <row r="24" spans="2:8">
      <c r="C24" s="68"/>
      <c r="D24" s="68"/>
      <c r="E24" s="75"/>
      <c r="F24" s="75"/>
      <c r="G24" s="68"/>
      <c r="H24" s="68"/>
    </row>
    <row r="25" spans="2:8">
      <c r="B25" s="72" t="s">
        <v>242</v>
      </c>
      <c r="C25" s="80">
        <v>0</v>
      </c>
      <c r="D25" s="80">
        <f>+C25*0.08</f>
        <v>0</v>
      </c>
      <c r="E25" s="73">
        <v>0</v>
      </c>
      <c r="F25" s="73">
        <f>+E25*0.08</f>
        <v>0</v>
      </c>
      <c r="G25" s="80">
        <v>0</v>
      </c>
      <c r="H25" s="80">
        <f>+G25*0.08</f>
        <v>0</v>
      </c>
    </row>
    <row r="26" spans="2:8">
      <c r="B26" s="66" t="s">
        <v>243</v>
      </c>
      <c r="C26" s="68">
        <v>0</v>
      </c>
      <c r="D26" s="68">
        <f>+C26*0.08</f>
        <v>0</v>
      </c>
      <c r="E26" s="75">
        <v>0</v>
      </c>
      <c r="F26" s="75">
        <f>+E26*0.08</f>
        <v>0</v>
      </c>
      <c r="G26" s="68">
        <v>0</v>
      </c>
      <c r="H26" s="68">
        <f>+G26*0.08</f>
        <v>0</v>
      </c>
    </row>
    <row r="27" spans="2:8">
      <c r="B27" s="66" t="s">
        <v>244</v>
      </c>
      <c r="C27" s="68">
        <v>0</v>
      </c>
      <c r="D27" s="68">
        <f t="shared" ref="D27:D28" si="9">+C27*0.08</f>
        <v>0</v>
      </c>
      <c r="E27" s="75">
        <v>0</v>
      </c>
      <c r="F27" s="75">
        <f t="shared" ref="F27:F28" si="10">+E27*0.08</f>
        <v>0</v>
      </c>
      <c r="G27" s="68">
        <v>0</v>
      </c>
      <c r="H27" s="68">
        <f t="shared" ref="H27:H28" si="11">+G27*0.08</f>
        <v>0</v>
      </c>
    </row>
    <row r="28" spans="2:8">
      <c r="B28" s="77" t="s">
        <v>245</v>
      </c>
      <c r="C28" s="81">
        <v>236</v>
      </c>
      <c r="D28" s="68">
        <f t="shared" si="9"/>
        <v>18.88</v>
      </c>
      <c r="E28" s="76">
        <v>68</v>
      </c>
      <c r="F28" s="75">
        <f t="shared" si="10"/>
        <v>5.44</v>
      </c>
      <c r="G28" s="81">
        <v>176</v>
      </c>
      <c r="H28" s="68">
        <f t="shared" si="11"/>
        <v>14.08</v>
      </c>
    </row>
    <row r="29" spans="2:8">
      <c r="B29" s="63" t="s">
        <v>246</v>
      </c>
      <c r="C29" s="82">
        <f t="shared" ref="C29:H29" si="12">SUM(C25:C28)</f>
        <v>236</v>
      </c>
      <c r="D29" s="82">
        <f t="shared" si="12"/>
        <v>18.88</v>
      </c>
      <c r="E29" s="65">
        <f t="shared" si="12"/>
        <v>68</v>
      </c>
      <c r="F29" s="65">
        <f t="shared" si="12"/>
        <v>5.44</v>
      </c>
      <c r="G29" s="82">
        <f t="shared" si="12"/>
        <v>176</v>
      </c>
      <c r="H29" s="82">
        <f t="shared" si="12"/>
        <v>14.08</v>
      </c>
    </row>
    <row r="30" spans="2:8">
      <c r="B30" s="63"/>
      <c r="C30" s="82"/>
      <c r="D30" s="82"/>
      <c r="E30" s="65"/>
      <c r="F30" s="65"/>
      <c r="G30" s="82"/>
      <c r="H30" s="82"/>
    </row>
    <row r="31" spans="2:8">
      <c r="B31" s="70" t="s">
        <v>247</v>
      </c>
      <c r="C31" s="84">
        <v>2996</v>
      </c>
      <c r="D31" s="84">
        <f>+C31*0.08</f>
        <v>239.68</v>
      </c>
      <c r="E31" s="85">
        <v>2880</v>
      </c>
      <c r="F31" s="85">
        <f>+E31*0.08</f>
        <v>230.4</v>
      </c>
      <c r="G31" s="84">
        <v>585</v>
      </c>
      <c r="H31" s="84">
        <f>+G31*0.08</f>
        <v>46.800000000000004</v>
      </c>
    </row>
    <row r="32" spans="2:8">
      <c r="B32" s="70" t="s">
        <v>248</v>
      </c>
      <c r="C32" s="84">
        <v>0</v>
      </c>
      <c r="D32" s="84">
        <f>+C32*0.08</f>
        <v>0</v>
      </c>
      <c r="E32" s="85">
        <v>0</v>
      </c>
      <c r="F32" s="85">
        <f>+E32*0.08</f>
        <v>0</v>
      </c>
      <c r="G32" s="84">
        <v>0</v>
      </c>
      <c r="H32" s="84">
        <f>+G32*0.08</f>
        <v>0</v>
      </c>
    </row>
    <row r="33" spans="2:8">
      <c r="B33" s="63" t="s">
        <v>249</v>
      </c>
      <c r="C33" s="82">
        <f>+C23+C29+C31</f>
        <v>35924</v>
      </c>
      <c r="D33" s="82">
        <f>+D23+D29+D31</f>
        <v>2873.92</v>
      </c>
      <c r="E33" s="65">
        <f>+E23+E29+E31</f>
        <v>31918</v>
      </c>
      <c r="F33" s="65">
        <f>+F23+F29+F31</f>
        <v>2553.44</v>
      </c>
      <c r="G33" s="82">
        <f t="shared" ref="G33:H33" si="13">+G23+G29+G31</f>
        <v>7844</v>
      </c>
      <c r="H33" s="82">
        <f t="shared" si="13"/>
        <v>627.52</v>
      </c>
    </row>
    <row r="36" spans="2:8">
      <c r="B36" s="213" t="s">
        <v>456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53125" defaultRowHeight="14.5"/>
  <cols>
    <col min="1" max="1" width="3" style="66" customWidth="1"/>
    <col min="2" max="2" width="39.453125" style="66" bestFit="1" customWidth="1"/>
    <col min="3" max="4" width="20.54296875" style="66" customWidth="1"/>
    <col min="5" max="5" width="7.54296875" style="66" customWidth="1"/>
    <col min="6" max="6" width="20.54296875" style="66" customWidth="1"/>
    <col min="7" max="7" width="8.26953125" style="66" customWidth="1"/>
    <col min="8" max="8" width="20.54296875" style="66" customWidth="1"/>
    <col min="9" max="16384" width="11.453125" style="66"/>
  </cols>
  <sheetData>
    <row r="1" spans="1:8" ht="6" customHeight="1"/>
    <row r="2" spans="1:8">
      <c r="A2" s="355" t="s">
        <v>28</v>
      </c>
      <c r="B2" s="355"/>
      <c r="C2" s="355"/>
      <c r="D2" s="355"/>
    </row>
    <row r="4" spans="1:8">
      <c r="B4" s="59" t="s">
        <v>9</v>
      </c>
    </row>
    <row r="5" spans="1:8">
      <c r="B5" s="86"/>
      <c r="C5" s="82" t="s">
        <v>250</v>
      </c>
      <c r="D5" s="71" t="s">
        <v>217</v>
      </c>
      <c r="E5" s="71"/>
      <c r="F5" s="71" t="s">
        <v>218</v>
      </c>
      <c r="G5" s="71"/>
      <c r="H5" s="71" t="s">
        <v>219</v>
      </c>
    </row>
    <row r="6" spans="1:8">
      <c r="B6" s="87" t="s">
        <v>251</v>
      </c>
      <c r="C6" s="88"/>
      <c r="D6" s="89">
        <v>35923</v>
      </c>
      <c r="E6" s="89"/>
      <c r="F6" s="89">
        <v>31917</v>
      </c>
      <c r="G6" s="89"/>
      <c r="H6" s="89">
        <v>7845</v>
      </c>
    </row>
    <row r="7" spans="1:8">
      <c r="B7" s="70" t="s">
        <v>252</v>
      </c>
      <c r="C7" s="112">
        <v>4.5</v>
      </c>
      <c r="D7" s="85">
        <f>+D6*$C$7/100</f>
        <v>1616.5350000000001</v>
      </c>
      <c r="E7" s="85"/>
      <c r="F7" s="85">
        <f>+F6*$C$7/100</f>
        <v>1436.2650000000001</v>
      </c>
      <c r="G7" s="85"/>
      <c r="H7" s="85">
        <f>+H6*$C$7/100</f>
        <v>353.02499999999998</v>
      </c>
    </row>
    <row r="8" spans="1:8">
      <c r="B8" s="87" t="s">
        <v>253</v>
      </c>
      <c r="C8" s="90"/>
      <c r="D8" s="75"/>
      <c r="E8" s="75"/>
      <c r="F8" s="75"/>
      <c r="G8" s="75"/>
      <c r="H8" s="75"/>
    </row>
    <row r="9" spans="1:8">
      <c r="B9" s="66" t="s">
        <v>12</v>
      </c>
      <c r="C9" s="113">
        <v>2.5</v>
      </c>
      <c r="D9" s="75">
        <f>+D6*C9/100</f>
        <v>898.07500000000005</v>
      </c>
      <c r="E9" s="75"/>
      <c r="F9" s="75">
        <f>+F6*C9/100</f>
        <v>797.92499999999995</v>
      </c>
      <c r="G9" s="75"/>
      <c r="H9" s="75">
        <f>+H6*C9/100</f>
        <v>196.125</v>
      </c>
    </row>
    <row r="10" spans="1:8">
      <c r="B10" s="66" t="s">
        <v>254</v>
      </c>
      <c r="C10" s="113">
        <v>3</v>
      </c>
      <c r="D10" s="75">
        <f>+D6*C10/100</f>
        <v>1077.69</v>
      </c>
      <c r="E10" s="75"/>
      <c r="F10" s="75">
        <f>+F6*C10/100</f>
        <v>957.51</v>
      </c>
      <c r="G10" s="75"/>
      <c r="H10" s="75">
        <f>+H6*C10/100</f>
        <v>235.35</v>
      </c>
    </row>
    <row r="11" spans="1:8">
      <c r="B11" s="66" t="s">
        <v>255</v>
      </c>
      <c r="C11" s="113">
        <v>2</v>
      </c>
      <c r="D11" s="75">
        <f>+D6*C11/100</f>
        <v>718.46</v>
      </c>
      <c r="E11" s="75"/>
      <c r="F11" s="75">
        <f>+F6*C11/100</f>
        <v>638.34</v>
      </c>
      <c r="G11" s="75"/>
      <c r="H11" s="75">
        <f>+H6*C11/100</f>
        <v>156.9</v>
      </c>
    </row>
    <row r="12" spans="1:8">
      <c r="B12" s="63" t="s">
        <v>256</v>
      </c>
      <c r="C12" s="82"/>
      <c r="D12" s="65">
        <f>SUM(D9:D11)</f>
        <v>2694.2250000000004</v>
      </c>
      <c r="E12" s="65"/>
      <c r="F12" s="65">
        <f>SUM(F9:F11)</f>
        <v>2393.7750000000001</v>
      </c>
      <c r="G12" s="65"/>
      <c r="H12" s="65">
        <v>538</v>
      </c>
    </row>
    <row r="13" spans="1:8">
      <c r="B13" s="66" t="s">
        <v>16</v>
      </c>
      <c r="C13" s="68"/>
      <c r="D13" s="75">
        <f>6428-D7-D12</f>
        <v>2117.2399999999998</v>
      </c>
      <c r="E13" s="75"/>
      <c r="F13" s="75">
        <f>6287-F7-F12</f>
        <v>2456.9599999999996</v>
      </c>
      <c r="G13" s="75"/>
      <c r="H13" s="75">
        <f>1515-H7-H12</f>
        <v>623.97499999999991</v>
      </c>
    </row>
    <row r="14" spans="1:8">
      <c r="B14" s="63" t="s">
        <v>257</v>
      </c>
      <c r="C14" s="63"/>
      <c r="D14" s="91">
        <v>22.1</v>
      </c>
      <c r="E14" s="91"/>
      <c r="F14" s="91">
        <v>24.4</v>
      </c>
      <c r="G14" s="91"/>
      <c r="H14" s="91">
        <v>19.3</v>
      </c>
    </row>
    <row r="15" spans="1:8">
      <c r="B15" s="66" t="s">
        <v>490</v>
      </c>
      <c r="D15" s="92">
        <v>19.7</v>
      </c>
      <c r="E15" s="92"/>
      <c r="F15" s="92">
        <v>21.7</v>
      </c>
      <c r="G15" s="92"/>
      <c r="H15" s="92">
        <v>19.3</v>
      </c>
    </row>
    <row r="16" spans="1:8">
      <c r="B16" s="63" t="s">
        <v>258</v>
      </c>
      <c r="C16" s="63"/>
      <c r="D16" s="91">
        <v>17.899999999999999</v>
      </c>
      <c r="E16" s="91"/>
      <c r="F16" s="91">
        <v>19.7</v>
      </c>
      <c r="G16" s="91"/>
      <c r="H16" s="91">
        <v>19.3</v>
      </c>
    </row>
    <row r="19" spans="2:2">
      <c r="B19" s="213" t="s">
        <v>456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35</vt:i4>
      </vt:variant>
      <vt:variant>
        <vt:lpstr>Navngitte områder</vt:lpstr>
      </vt:variant>
      <vt:variant>
        <vt:i4>2</vt:i4>
      </vt:variant>
    </vt:vector>
  </HeadingPairs>
  <TitlesOfParts>
    <vt:vector size="37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'18'!Utskriftsområde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Magnus Nesheim</cp:lastModifiedBy>
  <cp:lastPrinted>2018-10-16T11:31:51Z</cp:lastPrinted>
  <dcterms:created xsi:type="dcterms:W3CDTF">2016-02-09T07:10:50Z</dcterms:created>
  <dcterms:modified xsi:type="dcterms:W3CDTF">2023-10-24T09:17:29Z</dcterms:modified>
</cp:coreProperties>
</file>